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rvs/Downloads/"/>
    </mc:Choice>
  </mc:AlternateContent>
  <xr:revisionPtr revIDLastSave="0" documentId="13_ncr:1_{D0BC652D-2DAC-AA44-96B3-3A32B49098E8}" xr6:coauthVersionLast="45" xr6:coauthVersionMax="45" xr10:uidLastSave="{00000000-0000-0000-0000-000000000000}"/>
  <bookViews>
    <workbookView xWindow="1240" yWindow="460" windowWidth="27560" windowHeight="17540" firstSheet="4" activeTab="4" xr2:uid="{00000000-000D-0000-FFFF-FFFF00000000}"/>
  </bookViews>
  <sheets>
    <sheet name="Menu" sheetId="8" r:id="rId1"/>
    <sheet name="Simple Interest" sheetId="9" r:id="rId2"/>
    <sheet name="Compound Interest" sheetId="10" r:id="rId3"/>
    <sheet name="Continuous Compounding" sheetId="11" r:id="rId4"/>
    <sheet name="Rule of 72, 144, 69,114" sheetId="12" r:id="rId5"/>
    <sheet name="Effective Interest Rate" sheetId="13" r:id="rId6"/>
    <sheet name="Future Value" sheetId="1" r:id="rId7"/>
    <sheet name="Present Value" sheetId="2" r:id="rId8"/>
    <sheet name="FV of an Annuity" sheetId="3" r:id="rId9"/>
    <sheet name="FVA Due" sheetId="4" r:id="rId10"/>
    <sheet name="PV of an Annuity" sheetId="5" r:id="rId11"/>
    <sheet name="PVA Due" sheetId="6" r:id="rId12"/>
    <sheet name="Unequal Cash Flows" sheetId="7" r:id="rId13"/>
    <sheet name="Present Value of growing Annuit" sheetId="14" r:id="rId14"/>
    <sheet name="Present Value of perpetual Ann" sheetId="15" r:id="rId15"/>
  </sheets>
  <definedNames>
    <definedName name="_xlnm.Print_Area" localSheetId="6">'Future Value'!$B$1:$H$19</definedName>
    <definedName name="_xlnm.Print_Area" localSheetId="8">'FV of an Annuity'!$A$1:$H$16</definedName>
    <definedName name="_xlnm.Print_Area" localSheetId="9">'FVA Due'!$A$1:$H$18</definedName>
    <definedName name="_xlnm.Print_Area" localSheetId="7">'Present Value'!$A$1:$G$16</definedName>
    <definedName name="_xlnm.Print_Area" localSheetId="10">'PV of an Annuity'!$A$1:$H$16</definedName>
    <definedName name="_xlnm.Print_Area" localSheetId="11">'PVA Due'!$A$1:$H$18</definedName>
    <definedName name="_xlnm.Print_Area" localSheetId="12">'Unequal Cash Flows'!$A$1:$F$25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" i="1" l="1"/>
  <c r="K11" i="4" l="1"/>
  <c r="J10" i="1"/>
  <c r="D17" i="1" l="1"/>
  <c r="D16" i="1"/>
  <c r="E10" i="1"/>
  <c r="C10" i="12"/>
  <c r="C9" i="12"/>
  <c r="C8" i="12"/>
  <c r="C7" i="12"/>
  <c r="C8" i="2"/>
  <c r="D9" i="2" s="1"/>
  <c r="D9" i="3"/>
  <c r="H9" i="3"/>
  <c r="C13" i="3"/>
  <c r="G13" i="3"/>
  <c r="C14" i="3"/>
  <c r="G14" i="3"/>
  <c r="D9" i="4"/>
  <c r="D10" i="4" s="1"/>
  <c r="H9" i="4"/>
  <c r="H10" i="4" s="1"/>
  <c r="C14" i="4"/>
  <c r="D16" i="4" s="1"/>
  <c r="D17" i="4" s="1"/>
  <c r="G14" i="4"/>
  <c r="C15" i="4"/>
  <c r="G15" i="4"/>
  <c r="C13" i="2"/>
  <c r="D15" i="2"/>
  <c r="C14" i="2"/>
  <c r="G7" i="5"/>
  <c r="H9" i="5" s="1"/>
  <c r="G8" i="5"/>
  <c r="D9" i="5"/>
  <c r="C13" i="5"/>
  <c r="C14" i="5"/>
  <c r="G7" i="6"/>
  <c r="G8" i="6"/>
  <c r="D9" i="6"/>
  <c r="D10" i="6" s="1"/>
  <c r="C14" i="6"/>
  <c r="C15" i="6"/>
  <c r="D16" i="6" s="1"/>
  <c r="D17" i="6" s="1"/>
  <c r="D8" i="7"/>
  <c r="E8" i="7" s="1"/>
  <c r="D9" i="7"/>
  <c r="E9" i="7" s="1"/>
  <c r="D10" i="7"/>
  <c r="E10" i="7"/>
  <c r="D11" i="7"/>
  <c r="E11" i="7" s="1"/>
  <c r="D19" i="7"/>
  <c r="E19" i="7"/>
  <c r="D20" i="7"/>
  <c r="E20" i="7" s="1"/>
  <c r="E24" i="7" s="1"/>
  <c r="D21" i="7"/>
  <c r="E21" i="7"/>
  <c r="D22" i="7"/>
  <c r="E22" i="7" s="1"/>
  <c r="H9" i="6"/>
  <c r="H10" i="6" s="1"/>
  <c r="D15" i="5"/>
  <c r="H16" i="4"/>
  <c r="H17" i="4"/>
  <c r="H15" i="3"/>
  <c r="D15" i="3"/>
  <c r="E18" i="1" l="1"/>
  <c r="E13" i="7"/>
</calcChain>
</file>

<file path=xl/sharedStrings.xml><?xml version="1.0" encoding="utf-8"?>
<sst xmlns="http://schemas.openxmlformats.org/spreadsheetml/2006/main" count="224" uniqueCount="129">
  <si>
    <t>FV?</t>
  </si>
  <si>
    <t>FV</t>
  </si>
  <si>
    <t>PV?</t>
  </si>
  <si>
    <t>FVA?</t>
  </si>
  <si>
    <t>FVAD?</t>
  </si>
  <si>
    <t>PVA?</t>
  </si>
  <si>
    <t>PVAD?</t>
  </si>
  <si>
    <t>Unequal Cash Flows:</t>
  </si>
  <si>
    <t>a) Present Value</t>
  </si>
  <si>
    <t>PVIF at</t>
  </si>
  <si>
    <t>Year</t>
  </si>
  <si>
    <t>PV of CFn</t>
  </si>
  <si>
    <t>Present Value of Unequal Cash Flows</t>
  </si>
  <si>
    <t>b) Future Value</t>
  </si>
  <si>
    <t>FVIF at</t>
  </si>
  <si>
    <t>FV of CFn</t>
  </si>
  <si>
    <t>Future Value of Unequal Cash Flows</t>
  </si>
  <si>
    <t>PV :</t>
  </si>
  <si>
    <t>I :</t>
  </si>
  <si>
    <t>n :</t>
  </si>
  <si>
    <t>What if we had the same problem but interest is compounded monthly?</t>
  </si>
  <si>
    <t>Time Value on Excel (Using the Financial Function (fx) Wizard)</t>
  </si>
  <si>
    <t>Future Value:  =FV()</t>
  </si>
  <si>
    <t>Present Value: =PV()</t>
  </si>
  <si>
    <t>What if my interest was compounded monthly?</t>
  </si>
  <si>
    <t>FV :</t>
  </si>
  <si>
    <t>PMT :</t>
  </si>
  <si>
    <t>*** Note: Change values in 'PMT' 'I' and 'n' to solve for FVA ***</t>
  </si>
  <si>
    <t>Future Value of an Annuity:  =FV()</t>
  </si>
  <si>
    <t>Future Value of an Annuity Due:  =FV()</t>
  </si>
  <si>
    <t>*** Note: Change values in 'PMT' 'I' and 'n' to solve for PVA ***</t>
  </si>
  <si>
    <t>Present Value of an Annuity: =PV()</t>
  </si>
  <si>
    <t>Present Value of an Annuity Due: =PV()</t>
  </si>
  <si>
    <t>*** Note: Change values in 'PV' 'I' and 'n' to solve for FV ***</t>
  </si>
  <si>
    <t>*** Note: Change values in 'FV' 'I' and 'n' to solve for PV ***</t>
  </si>
  <si>
    <t>***Note: Change values of any variable to view changes***</t>
  </si>
  <si>
    <t>Future Value</t>
  </si>
  <si>
    <t>Present Value</t>
  </si>
  <si>
    <t>Future Value of an Annuity</t>
  </si>
  <si>
    <t>Future Value of an Annuity Due</t>
  </si>
  <si>
    <t>Present Value of an Annuity</t>
  </si>
  <si>
    <t>Present Value of an Annuity Due</t>
  </si>
  <si>
    <t>Unequal Cash Flows</t>
  </si>
  <si>
    <t>Return</t>
  </si>
  <si>
    <t>Time Value of Money</t>
  </si>
  <si>
    <t>Basics</t>
  </si>
  <si>
    <t>Simple Interest</t>
  </si>
  <si>
    <t>Compound Interest</t>
  </si>
  <si>
    <t>Continous Compounding</t>
  </si>
  <si>
    <t>Rule of 72, 144, 69,114</t>
  </si>
  <si>
    <t>Effective Interest Rate</t>
  </si>
  <si>
    <t>Time Value of Money - Advanced</t>
  </si>
  <si>
    <t>Present Value of growing Annuities</t>
  </si>
  <si>
    <t>Present Value of perpetual Annuities</t>
  </si>
  <si>
    <t>Bonds</t>
  </si>
  <si>
    <t>Bond Yield</t>
  </si>
  <si>
    <t>Bond Price</t>
  </si>
  <si>
    <t>Zero Coupon Bonds</t>
  </si>
  <si>
    <t>Yield to Maturity</t>
  </si>
  <si>
    <t>Yield to call</t>
  </si>
  <si>
    <t>Holding Period Return</t>
  </si>
  <si>
    <t>Annualised Holding Period Return</t>
  </si>
  <si>
    <t>Macaulay Duration</t>
  </si>
  <si>
    <t>Derivatives Pricing</t>
  </si>
  <si>
    <t>Cost of Carry Model</t>
  </si>
  <si>
    <t>Expectancy Model</t>
  </si>
  <si>
    <t>Call Option</t>
  </si>
  <si>
    <t>Put Option</t>
  </si>
  <si>
    <t>Option Greeks</t>
  </si>
  <si>
    <t>Equity Valuation</t>
  </si>
  <si>
    <t>P/E Ratio</t>
  </si>
  <si>
    <t>Earning Per Share</t>
  </si>
  <si>
    <t>Dividend Per Share</t>
  </si>
  <si>
    <t>Book Value of Stock</t>
  </si>
  <si>
    <t>Dividend Discount Model</t>
  </si>
  <si>
    <t>Required Rate of Return</t>
  </si>
  <si>
    <t>Gordon Growth Model</t>
  </si>
  <si>
    <t>Growth Model</t>
  </si>
  <si>
    <t>Stock Valuation</t>
  </si>
  <si>
    <t>Mutual Funds</t>
  </si>
  <si>
    <t>Financial Statements</t>
  </si>
  <si>
    <t>Income Statement</t>
  </si>
  <si>
    <t>Balance Sheet</t>
  </si>
  <si>
    <t>Cash Flow</t>
  </si>
  <si>
    <t>Ratios</t>
  </si>
  <si>
    <t>Capital Budgeting</t>
  </si>
  <si>
    <t>Net Present Value</t>
  </si>
  <si>
    <t>Internal Rate of Return</t>
  </si>
  <si>
    <t>Modified IRR</t>
  </si>
  <si>
    <t>Payback Period</t>
  </si>
  <si>
    <t>Discounted Payback Period</t>
  </si>
  <si>
    <t>Profitability Index</t>
  </si>
  <si>
    <t>Reciprocal Payback</t>
  </si>
  <si>
    <t>Cost of Capital</t>
  </si>
  <si>
    <t>Weighted average cost of capital</t>
  </si>
  <si>
    <t>Cost of Debt</t>
  </si>
  <si>
    <t>Cost of Preference Shares</t>
  </si>
  <si>
    <t>Cost of Equity</t>
  </si>
  <si>
    <t>Break-Even Analysis</t>
  </si>
  <si>
    <t>Break-even Point</t>
  </si>
  <si>
    <t>Contribution Margin Ratio</t>
  </si>
  <si>
    <t>DOL, DFL, DCL</t>
  </si>
  <si>
    <t>Simeple</t>
  </si>
  <si>
    <t>Compoun</t>
  </si>
  <si>
    <t>Con</t>
  </si>
  <si>
    <t>Rule of 72</t>
  </si>
  <si>
    <t>Interest Rate</t>
  </si>
  <si>
    <t>Rule of 144</t>
  </si>
  <si>
    <t>Rule of 69</t>
  </si>
  <si>
    <t>Rule of 114</t>
  </si>
  <si>
    <t>Time for 2x</t>
  </si>
  <si>
    <t>Time for 3x</t>
  </si>
  <si>
    <t>Time for 4x</t>
  </si>
  <si>
    <t>Check the result here</t>
  </si>
  <si>
    <t>FV/PV</t>
  </si>
  <si>
    <t>Times Compunded</t>
  </si>
  <si>
    <t>How much would I have in my retirement account if I deposited 2000 at the beginning of each year for 35 years and I earned 10% on my savings?  What about 4,000?</t>
  </si>
  <si>
    <t>Instead, what if I made beginning of the month deposits of 166.67?  How about monthly deposits of 333.33?</t>
  </si>
  <si>
    <t>Amount</t>
  </si>
  <si>
    <t>How much would I have in my retirement account if I deposited 2000 each year for 35 years and I earned 10% on my savings?  What about 4,000?</t>
  </si>
  <si>
    <t>If I deposit 2000 into an account earning 10% per year, how much will my deposit be worth after 5 years?</t>
  </si>
  <si>
    <t>How much would I need to deposit today in an account earning 10% per year in order to accumulate 10,000 after 5 years?</t>
  </si>
  <si>
    <t>Instead, what if I made monthly deposits of 166.67?  How about monthly deposits of 333.33?</t>
  </si>
  <si>
    <t>How much could I afford to borrow for a home if I can make monthly payments of 12,000 per year for 30 years at 8%?  What about monthly payment of 1,000?</t>
  </si>
  <si>
    <t xml:space="preserve">   What if I wanted to know what my montlhy payments would be a 20,000 car loan over five years at 8%?</t>
  </si>
  <si>
    <t>How much could I afford to borrow for a home if I can make annual payments of 12,000 per year for 30 years at 8%?  What about monthly payment of 1,000?</t>
  </si>
  <si>
    <t>What if I wanted to know what my montlhy payments would be a 20,000 car loan over five years at 8%?</t>
  </si>
  <si>
    <t>How much must I deposit today to receive 100 in year 1, 200 in year 2, 300 in year 3, and 400 in year four if I can earn 10% on my deposits?</t>
  </si>
  <si>
    <t>What will my bank account be worth if I deposit 100 in year 1, 200 in year 2, 300 in year 3 and 400 in year 4 if I can earn 10% on my deposits?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</si>
</sst>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₹&quot;#,##0.00_);[Red]\(&quot;₹&quot;#,##0.00\)"/>
    <numFmt numFmtId="44" formatCode="_(&quot;₹&quot;* #,##0.00_);_(&quot;₹&quot;* \(#,##0.00\);_(&quot;₹&quot;* &quot;-&quot;??_);_(@_)"/>
    <numFmt numFmtId="43" formatCode="_(* #,##0.00_);_(* \(#,##0.00\);_(* &quot;-&quot;??_);_(@_)"/>
    <numFmt numFmtId="164" formatCode="_(&quot;$&quot;* #,##0.00_);_(&quot;$&quot;* \(#,##0.00\);_(&quot;$&quot;* &quot;-&quot;??_);_(@_)"/>
    <numFmt numFmtId="165" formatCode="0.00000"/>
    <numFmt numFmtId="166" formatCode="0.0000"/>
    <numFmt numFmtId="167" formatCode="&quot;₹&quot;#,##0.00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1"/>
      <color theme="10"/>
      <name val="Arial"/>
      <family val="2"/>
    </font>
    <font>
      <b/>
      <u/>
      <sz val="11"/>
      <color theme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  <fill>
      <patternFill patternType="solid">
        <fgColor rgb="FFF9EEED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4" fontId="6" fillId="0" borderId="0" xfId="2" applyFont="1"/>
    <xf numFmtId="10" fontId="6" fillId="0" borderId="0" xfId="5" applyNumberFormat="1" applyFont="1"/>
    <xf numFmtId="164" fontId="6" fillId="0" borderId="0" xfId="2" applyNumberFormat="1" applyFont="1"/>
    <xf numFmtId="0" fontId="5" fillId="0" borderId="0" xfId="0" applyFont="1" applyAlignment="1">
      <alignment horizontal="right" indent="1"/>
    </xf>
    <xf numFmtId="0" fontId="6" fillId="0" borderId="0" xfId="0" applyFont="1" applyAlignment="1">
      <alignment horizontal="left" indent="2"/>
    </xf>
    <xf numFmtId="0" fontId="5" fillId="0" borderId="0" xfId="0" quotePrefix="1" applyFont="1"/>
    <xf numFmtId="10" fontId="6" fillId="2" borderId="1" xfId="5" applyNumberFormat="1" applyFont="1" applyFill="1" applyBorder="1"/>
    <xf numFmtId="1" fontId="6" fillId="2" borderId="1" xfId="0" applyNumberFormat="1" applyFont="1" applyFill="1" applyBorder="1" applyAlignment="1">
      <alignment horizontal="right" inden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wrapText="1" indent="1"/>
    </xf>
    <xf numFmtId="0" fontId="0" fillId="0" borderId="0" xfId="0" applyAlignment="1">
      <alignment horizontal="left" indent="2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indent="2"/>
    </xf>
    <xf numFmtId="0" fontId="6" fillId="0" borderId="0" xfId="0" applyFont="1" applyAlignment="1">
      <alignment horizontal="left" indent="3"/>
    </xf>
    <xf numFmtId="0" fontId="0" fillId="0" borderId="0" xfId="0" applyAlignment="1">
      <alignment horizontal="left" indent="3"/>
    </xf>
    <xf numFmtId="1" fontId="6" fillId="2" borderId="1" xfId="0" applyNumberFormat="1" applyFont="1" applyFill="1" applyBorder="1" applyAlignment="1">
      <alignment horizontal="center"/>
    </xf>
    <xf numFmtId="1" fontId="6" fillId="2" borderId="2" xfId="0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right"/>
    </xf>
    <xf numFmtId="9" fontId="5" fillId="0" borderId="3" xfId="5" applyFont="1" applyBorder="1" applyAlignment="1">
      <alignment horizontal="right" indent="1"/>
    </xf>
    <xf numFmtId="165" fontId="6" fillId="3" borderId="1" xfId="0" applyNumberFormat="1" applyFont="1" applyFill="1" applyBorder="1" applyAlignment="1">
      <alignment horizontal="right" indent="1"/>
    </xf>
    <xf numFmtId="165" fontId="6" fillId="3" borderId="2" xfId="0" applyNumberFormat="1" applyFont="1" applyFill="1" applyBorder="1" applyAlignment="1">
      <alignment horizontal="right" indent="1"/>
    </xf>
    <xf numFmtId="0" fontId="7" fillId="0" borderId="0" xfId="4" applyAlignment="1" applyProtection="1"/>
    <xf numFmtId="0" fontId="7" fillId="0" borderId="0" xfId="4" applyAlignment="1" applyProtection="1">
      <alignment horizontal="center"/>
    </xf>
    <xf numFmtId="167" fontId="6" fillId="2" borderId="1" xfId="2" applyNumberFormat="1" applyFont="1" applyFill="1" applyBorder="1"/>
    <xf numFmtId="167" fontId="5" fillId="3" borderId="1" xfId="0" applyNumberFormat="1" applyFont="1" applyFill="1" applyBorder="1"/>
    <xf numFmtId="0" fontId="6" fillId="0" borderId="7" xfId="0" applyFont="1" applyBorder="1"/>
    <xf numFmtId="0" fontId="6" fillId="0" borderId="0" xfId="0" applyFont="1" applyBorder="1"/>
    <xf numFmtId="0" fontId="6" fillId="0" borderId="8" xfId="0" applyFont="1" applyBorder="1"/>
    <xf numFmtId="0" fontId="5" fillId="0" borderId="0" xfId="0" applyFont="1" applyBorder="1" applyAlignment="1">
      <alignment horizontal="right" inden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7" fillId="0" borderId="0" xfId="4" applyAlignment="1" applyProtection="1">
      <alignment horizontal="left" indent="3"/>
    </xf>
    <xf numFmtId="0" fontId="3" fillId="0" borderId="0" xfId="0" applyFont="1"/>
    <xf numFmtId="9" fontId="0" fillId="0" borderId="0" xfId="0" applyNumberFormat="1"/>
    <xf numFmtId="166" fontId="6" fillId="0" borderId="0" xfId="0" applyNumberFormat="1" applyFont="1" applyBorder="1"/>
    <xf numFmtId="0" fontId="6" fillId="2" borderId="1" xfId="2" applyNumberFormat="1" applyFont="1" applyFill="1" applyBorder="1"/>
    <xf numFmtId="44" fontId="6" fillId="2" borderId="1" xfId="2" applyNumberFormat="1" applyFont="1" applyFill="1" applyBorder="1"/>
    <xf numFmtId="44" fontId="5" fillId="3" borderId="1" xfId="0" applyNumberFormat="1" applyFont="1" applyFill="1" applyBorder="1"/>
    <xf numFmtId="44" fontId="0" fillId="0" borderId="0" xfId="0" applyNumberFormat="1"/>
    <xf numFmtId="0" fontId="1" fillId="0" borderId="0" xfId="0" applyFont="1"/>
    <xf numFmtId="44" fontId="6" fillId="3" borderId="2" xfId="2" applyNumberFormat="1" applyFont="1" applyFill="1" applyBorder="1"/>
    <xf numFmtId="44" fontId="6" fillId="3" borderId="1" xfId="0" applyNumberFormat="1" applyFont="1" applyFill="1" applyBorder="1"/>
    <xf numFmtId="44" fontId="6" fillId="0" borderId="0" xfId="0" applyNumberFormat="1" applyFont="1"/>
    <xf numFmtId="44" fontId="5" fillId="3" borderId="6" xfId="0" applyNumberFormat="1" applyFont="1" applyFill="1" applyBorder="1"/>
    <xf numFmtId="44" fontId="6" fillId="3" borderId="1" xfId="1" applyNumberFormat="1" applyFont="1" applyFill="1" applyBorder="1"/>
    <xf numFmtId="44" fontId="6" fillId="2" borderId="4" xfId="2" applyNumberFormat="1" applyFont="1" applyFill="1" applyBorder="1"/>
    <xf numFmtId="44" fontId="6" fillId="2" borderId="5" xfId="2" applyNumberFormat="1" applyFont="1" applyFill="1" applyBorder="1"/>
    <xf numFmtId="0" fontId="1" fillId="0" borderId="0" xfId="0" applyFont="1" applyFill="1" applyBorder="1"/>
    <xf numFmtId="0" fontId="0" fillId="4" borderId="0" xfId="0" applyFill="1"/>
    <xf numFmtId="8" fontId="5" fillId="3" borderId="1" xfId="0" applyNumberFormat="1" applyFont="1" applyFill="1" applyBorder="1"/>
    <xf numFmtId="8" fontId="0" fillId="0" borderId="0" xfId="0" applyNumberFormat="1"/>
    <xf numFmtId="0" fontId="0" fillId="0" borderId="0" xfId="0" applyFill="1"/>
    <xf numFmtId="0" fontId="1" fillId="4" borderId="0" xfId="0" applyFont="1" applyFill="1" applyBorder="1"/>
    <xf numFmtId="8" fontId="1" fillId="0" borderId="0" xfId="0" applyNumberFormat="1" applyFont="1"/>
    <xf numFmtId="0" fontId="6" fillId="0" borderId="0" xfId="0" applyFont="1" applyAlignment="1">
      <alignment horizontal="left" indent="2"/>
    </xf>
    <xf numFmtId="0" fontId="6" fillId="0" borderId="12" xfId="0" applyFont="1" applyBorder="1" applyAlignment="1">
      <alignment horizontal="left" wrapText="1" indent="2"/>
    </xf>
    <xf numFmtId="0" fontId="6" fillId="0" borderId="13" xfId="0" applyFont="1" applyBorder="1" applyAlignment="1">
      <alignment horizontal="left" wrapText="1" indent="2"/>
    </xf>
    <xf numFmtId="0" fontId="6" fillId="0" borderId="14" xfId="0" applyFont="1" applyBorder="1" applyAlignment="1">
      <alignment horizontal="left" wrapText="1" indent="2"/>
    </xf>
    <xf numFmtId="0" fontId="6" fillId="0" borderId="0" xfId="0" applyFont="1" applyAlignment="1">
      <alignment horizontal="left" wrapText="1" indent="2"/>
    </xf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 indent="3"/>
    </xf>
    <xf numFmtId="0" fontId="5" fillId="0" borderId="0" xfId="0" applyFont="1" applyAlignment="1">
      <alignment horizontal="left"/>
    </xf>
  </cellXfs>
  <cellStyles count="6">
    <cellStyle name="Comma" xfId="1" builtinId="3"/>
    <cellStyle name="Currency" xfId="2" builtinId="4"/>
    <cellStyle name="Followed Hyperlink" xfId="3" builtinId="9" customBuiltin="1"/>
    <cellStyle name="Hyperlink" xfId="4" builtinId="8" customBuiltin="1"/>
    <cellStyle name="Normal" xfId="0" builtinId="0"/>
    <cellStyle name="Per cent" xfId="5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3039783</xdr:colOff>
      <xdr:row>2</xdr:row>
      <xdr:rowOff>140382</xdr:rowOff>
    </xdr:from>
    <xdr:to>
      <xdr:col>9</xdr:col>
      <xdr:colOff>578224</xdr:colOff>
      <xdr:row>13</xdr:row>
      <xdr:rowOff>214569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125F69-51A2-C246-B39A-67AEC97D8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2883" y="508682"/>
          <a:ext cx="5310841" cy="25887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89"/>
  <sheetViews>
    <sheetView showGridLines="0" zoomScaleNormal="100" workbookViewId="0">
      <selection activeCell="B19" sqref="B19"/>
    </sheetView>
  </sheetViews>
  <sheetFormatPr baseColWidth="10" defaultRowHeight="13" x14ac:dyDescent="0.15"/>
  <cols>
    <col min="1" max="1" width="8.83203125" customWidth="1"/>
    <col min="2" max="2" width="40.1640625" customWidth="1"/>
    <col min="3" max="256" width="8.83203125" customWidth="1"/>
  </cols>
  <sheetData>
    <row r="2" spans="1:4" ht="16" x14ac:dyDescent="0.2">
      <c r="B2" s="2" t="s">
        <v>45</v>
      </c>
    </row>
    <row r="3" spans="1:4" ht="18" customHeight="1" x14ac:dyDescent="0.15">
      <c r="A3">
        <v>1</v>
      </c>
      <c r="B3" s="40" t="s">
        <v>46</v>
      </c>
    </row>
    <row r="4" spans="1:4" ht="18" customHeight="1" x14ac:dyDescent="0.15">
      <c r="A4">
        <v>2</v>
      </c>
      <c r="B4" s="40" t="s">
        <v>47</v>
      </c>
    </row>
    <row r="5" spans="1:4" ht="18" customHeight="1" x14ac:dyDescent="0.15">
      <c r="A5">
        <v>3</v>
      </c>
      <c r="B5" s="40" t="s">
        <v>48</v>
      </c>
    </row>
    <row r="6" spans="1:4" ht="18" customHeight="1" x14ac:dyDescent="0.15">
      <c r="A6">
        <v>4</v>
      </c>
      <c r="B6" s="40" t="s">
        <v>49</v>
      </c>
    </row>
    <row r="7" spans="1:4" ht="18" customHeight="1" x14ac:dyDescent="0.15">
      <c r="A7">
        <v>5</v>
      </c>
      <c r="B7" s="40" t="s">
        <v>50</v>
      </c>
    </row>
    <row r="8" spans="1:4" ht="18" customHeight="1" x14ac:dyDescent="0.15">
      <c r="B8" s="40"/>
    </row>
    <row r="9" spans="1:4" ht="18" customHeight="1" x14ac:dyDescent="0.2">
      <c r="B9" s="2" t="s">
        <v>44</v>
      </c>
    </row>
    <row r="10" spans="1:4" ht="18" customHeight="1" x14ac:dyDescent="0.15">
      <c r="A10">
        <v>1</v>
      </c>
      <c r="B10" s="40" t="s">
        <v>36</v>
      </c>
      <c r="D10" s="29"/>
    </row>
    <row r="11" spans="1:4" ht="18" customHeight="1" x14ac:dyDescent="0.15">
      <c r="A11">
        <v>2</v>
      </c>
      <c r="B11" s="40" t="s">
        <v>37</v>
      </c>
    </row>
    <row r="12" spans="1:4" ht="18" customHeight="1" x14ac:dyDescent="0.15">
      <c r="A12">
        <v>3</v>
      </c>
      <c r="B12" s="40" t="s">
        <v>38</v>
      </c>
    </row>
    <row r="13" spans="1:4" ht="18" customHeight="1" x14ac:dyDescent="0.15">
      <c r="A13">
        <v>4</v>
      </c>
      <c r="B13" s="40" t="s">
        <v>39</v>
      </c>
    </row>
    <row r="14" spans="1:4" ht="18" customHeight="1" x14ac:dyDescent="0.15">
      <c r="A14">
        <v>5</v>
      </c>
      <c r="B14" s="40" t="s">
        <v>40</v>
      </c>
    </row>
    <row r="15" spans="1:4" ht="18" customHeight="1" x14ac:dyDescent="0.15">
      <c r="A15">
        <v>6</v>
      </c>
      <c r="B15" s="40" t="s">
        <v>41</v>
      </c>
    </row>
    <row r="16" spans="1:4" ht="18" customHeight="1" x14ac:dyDescent="0.15">
      <c r="A16">
        <v>7</v>
      </c>
      <c r="B16" s="40" t="s">
        <v>42</v>
      </c>
    </row>
    <row r="18" spans="1:2" ht="16" x14ac:dyDescent="0.2">
      <c r="B18" s="2" t="s">
        <v>51</v>
      </c>
    </row>
    <row r="19" spans="1:2" ht="19" customHeight="1" x14ac:dyDescent="0.15">
      <c r="A19">
        <v>1</v>
      </c>
      <c r="B19" s="40" t="s">
        <v>52</v>
      </c>
    </row>
    <row r="20" spans="1:2" ht="19" customHeight="1" x14ac:dyDescent="0.15">
      <c r="A20">
        <v>2</v>
      </c>
      <c r="B20" s="40" t="s">
        <v>53</v>
      </c>
    </row>
    <row r="23" spans="1:2" ht="18" customHeight="1" x14ac:dyDescent="0.2">
      <c r="B23" s="2" t="s">
        <v>54</v>
      </c>
    </row>
    <row r="24" spans="1:2" ht="18" customHeight="1" x14ac:dyDescent="0.15">
      <c r="A24" s="41">
        <v>1</v>
      </c>
      <c r="B24" s="40" t="s">
        <v>55</v>
      </c>
    </row>
    <row r="25" spans="1:2" ht="18" customHeight="1" x14ac:dyDescent="0.15">
      <c r="A25" s="41">
        <v>2</v>
      </c>
      <c r="B25" s="40" t="s">
        <v>56</v>
      </c>
    </row>
    <row r="26" spans="1:2" ht="18" customHeight="1" x14ac:dyDescent="0.15">
      <c r="A26" s="41">
        <v>3</v>
      </c>
      <c r="B26" s="40" t="s">
        <v>57</v>
      </c>
    </row>
    <row r="27" spans="1:2" ht="18" customHeight="1" x14ac:dyDescent="0.15">
      <c r="A27" s="41">
        <v>4</v>
      </c>
      <c r="B27" s="40" t="s">
        <v>58</v>
      </c>
    </row>
    <row r="28" spans="1:2" ht="18" customHeight="1" x14ac:dyDescent="0.15">
      <c r="A28" s="41">
        <v>5</v>
      </c>
      <c r="B28" s="40" t="s">
        <v>59</v>
      </c>
    </row>
    <row r="29" spans="1:2" ht="18" customHeight="1" x14ac:dyDescent="0.15">
      <c r="A29" s="41">
        <v>6</v>
      </c>
      <c r="B29" s="40" t="s">
        <v>60</v>
      </c>
    </row>
    <row r="30" spans="1:2" ht="18" customHeight="1" x14ac:dyDescent="0.15">
      <c r="A30">
        <v>7</v>
      </c>
      <c r="B30" s="40" t="s">
        <v>61</v>
      </c>
    </row>
    <row r="31" spans="1:2" ht="18" customHeight="1" x14ac:dyDescent="0.15">
      <c r="A31">
        <v>8</v>
      </c>
      <c r="B31" s="40" t="s">
        <v>62</v>
      </c>
    </row>
    <row r="32" spans="1:2" ht="18" customHeight="1" x14ac:dyDescent="0.15">
      <c r="B32" s="40"/>
    </row>
    <row r="33" spans="1:2" ht="18" customHeight="1" x14ac:dyDescent="0.2">
      <c r="B33" s="2" t="s">
        <v>54</v>
      </c>
    </row>
    <row r="34" spans="1:2" ht="18" customHeight="1" x14ac:dyDescent="0.15">
      <c r="A34" s="41">
        <v>1</v>
      </c>
      <c r="B34" s="40" t="s">
        <v>63</v>
      </c>
    </row>
    <row r="35" spans="1:2" ht="18" customHeight="1" x14ac:dyDescent="0.15">
      <c r="A35" s="41">
        <v>2</v>
      </c>
      <c r="B35" s="40" t="s">
        <v>64</v>
      </c>
    </row>
    <row r="36" spans="1:2" ht="18" customHeight="1" x14ac:dyDescent="0.15">
      <c r="A36" s="41">
        <v>3</v>
      </c>
      <c r="B36" s="40" t="s">
        <v>65</v>
      </c>
    </row>
    <row r="37" spans="1:2" ht="18" customHeight="1" x14ac:dyDescent="0.15">
      <c r="A37" s="41">
        <v>4</v>
      </c>
      <c r="B37" s="40" t="s">
        <v>66</v>
      </c>
    </row>
    <row r="38" spans="1:2" ht="18" customHeight="1" x14ac:dyDescent="0.15">
      <c r="A38" s="41">
        <v>5</v>
      </c>
      <c r="B38" s="40" t="s">
        <v>67</v>
      </c>
    </row>
    <row r="39" spans="1:2" ht="18" customHeight="1" x14ac:dyDescent="0.15">
      <c r="A39" s="41">
        <v>6</v>
      </c>
      <c r="B39" s="40" t="s">
        <v>68</v>
      </c>
    </row>
    <row r="40" spans="1:2" ht="18" customHeight="1" x14ac:dyDescent="0.15">
      <c r="B40" s="40"/>
    </row>
    <row r="41" spans="1:2" ht="18" customHeight="1" x14ac:dyDescent="0.2">
      <c r="B41" s="2" t="s">
        <v>69</v>
      </c>
    </row>
    <row r="42" spans="1:2" ht="18" customHeight="1" x14ac:dyDescent="0.15">
      <c r="A42" s="41">
        <v>1</v>
      </c>
      <c r="B42" s="40" t="s">
        <v>70</v>
      </c>
    </row>
    <row r="43" spans="1:2" ht="18" customHeight="1" x14ac:dyDescent="0.15">
      <c r="A43" s="41">
        <v>2</v>
      </c>
      <c r="B43" s="40" t="s">
        <v>71</v>
      </c>
    </row>
    <row r="44" spans="1:2" ht="18" customHeight="1" x14ac:dyDescent="0.15">
      <c r="A44" s="41">
        <v>3</v>
      </c>
      <c r="B44" s="40" t="s">
        <v>72</v>
      </c>
    </row>
    <row r="45" spans="1:2" ht="18" customHeight="1" x14ac:dyDescent="0.15">
      <c r="A45" s="41">
        <v>4</v>
      </c>
      <c r="B45" s="40" t="s">
        <v>73</v>
      </c>
    </row>
    <row r="46" spans="1:2" ht="18" customHeight="1" x14ac:dyDescent="0.15">
      <c r="A46" s="41">
        <v>5</v>
      </c>
      <c r="B46" s="40" t="s">
        <v>74</v>
      </c>
    </row>
    <row r="47" spans="1:2" ht="18" customHeight="1" x14ac:dyDescent="0.15">
      <c r="A47" s="41">
        <v>6</v>
      </c>
      <c r="B47" s="40" t="s">
        <v>75</v>
      </c>
    </row>
    <row r="48" spans="1:2" ht="18" customHeight="1" x14ac:dyDescent="0.15">
      <c r="A48">
        <v>7</v>
      </c>
      <c r="B48" s="40" t="s">
        <v>76</v>
      </c>
    </row>
    <row r="49" spans="1:2" ht="18" customHeight="1" x14ac:dyDescent="0.15">
      <c r="A49">
        <v>8</v>
      </c>
      <c r="B49" s="40" t="s">
        <v>77</v>
      </c>
    </row>
    <row r="50" spans="1:2" ht="18" customHeight="1" x14ac:dyDescent="0.15">
      <c r="A50">
        <v>9</v>
      </c>
      <c r="B50" s="40" t="s">
        <v>78</v>
      </c>
    </row>
    <row r="51" spans="1:2" ht="18" customHeight="1" x14ac:dyDescent="0.15">
      <c r="B51" s="40"/>
    </row>
    <row r="52" spans="1:2" ht="18" customHeight="1" x14ac:dyDescent="0.2">
      <c r="B52" s="2" t="s">
        <v>79</v>
      </c>
    </row>
    <row r="53" spans="1:2" ht="18" customHeight="1" x14ac:dyDescent="0.15">
      <c r="A53" s="41">
        <v>1</v>
      </c>
      <c r="B53" s="40" t="s">
        <v>71</v>
      </c>
    </row>
    <row r="54" spans="1:2" ht="18" customHeight="1" x14ac:dyDescent="0.15">
      <c r="A54" s="41">
        <v>2</v>
      </c>
      <c r="B54" s="40" t="s">
        <v>72</v>
      </c>
    </row>
    <row r="55" spans="1:2" ht="18" customHeight="1" x14ac:dyDescent="0.15">
      <c r="A55" s="41">
        <v>3</v>
      </c>
      <c r="B55" s="40" t="s">
        <v>73</v>
      </c>
    </row>
    <row r="56" spans="1:2" ht="18" customHeight="1" x14ac:dyDescent="0.15">
      <c r="A56" s="41">
        <v>4</v>
      </c>
      <c r="B56" s="40" t="s">
        <v>74</v>
      </c>
    </row>
    <row r="57" spans="1:2" ht="18" customHeight="1" x14ac:dyDescent="0.15">
      <c r="A57" s="41">
        <v>5</v>
      </c>
      <c r="B57" s="40" t="s">
        <v>75</v>
      </c>
    </row>
    <row r="58" spans="1:2" ht="18" customHeight="1" x14ac:dyDescent="0.15">
      <c r="A58" s="41">
        <v>6</v>
      </c>
      <c r="B58" s="40" t="s">
        <v>76</v>
      </c>
    </row>
    <row r="59" spans="1:2" ht="18" customHeight="1" x14ac:dyDescent="0.15">
      <c r="A59" s="41">
        <v>7</v>
      </c>
      <c r="B59" s="40" t="s">
        <v>77</v>
      </c>
    </row>
    <row r="60" spans="1:2" ht="18" customHeight="1" x14ac:dyDescent="0.15">
      <c r="A60" s="41">
        <v>8</v>
      </c>
      <c r="B60" s="40" t="s">
        <v>78</v>
      </c>
    </row>
    <row r="62" spans="1:2" ht="18" customHeight="1" x14ac:dyDescent="0.2">
      <c r="B62" s="2" t="s">
        <v>80</v>
      </c>
    </row>
    <row r="63" spans="1:2" ht="18" customHeight="1" x14ac:dyDescent="0.15">
      <c r="A63" s="41">
        <v>1</v>
      </c>
      <c r="B63" s="40" t="s">
        <v>81</v>
      </c>
    </row>
    <row r="64" spans="1:2" ht="18" customHeight="1" x14ac:dyDescent="0.15">
      <c r="A64" s="41">
        <v>2</v>
      </c>
      <c r="B64" s="40" t="s">
        <v>82</v>
      </c>
    </row>
    <row r="65" spans="1:2" ht="18" customHeight="1" x14ac:dyDescent="0.15">
      <c r="A65" s="41">
        <v>3</v>
      </c>
      <c r="B65" s="40" t="s">
        <v>84</v>
      </c>
    </row>
    <row r="66" spans="1:2" ht="18" customHeight="1" x14ac:dyDescent="0.15">
      <c r="A66" s="41">
        <v>4</v>
      </c>
      <c r="B66" s="40" t="s">
        <v>83</v>
      </c>
    </row>
    <row r="67" spans="1:2" ht="18" customHeight="1" x14ac:dyDescent="0.15">
      <c r="A67" s="41"/>
      <c r="B67" s="40"/>
    </row>
    <row r="68" spans="1:2" ht="18" customHeight="1" x14ac:dyDescent="0.2">
      <c r="A68" s="41"/>
      <c r="B68" s="2" t="s">
        <v>85</v>
      </c>
    </row>
    <row r="69" spans="1:2" ht="18" customHeight="1" x14ac:dyDescent="0.15">
      <c r="A69" s="41">
        <v>1</v>
      </c>
      <c r="B69" s="40" t="s">
        <v>86</v>
      </c>
    </row>
    <row r="70" spans="1:2" ht="18" customHeight="1" x14ac:dyDescent="0.15">
      <c r="A70" s="41">
        <v>2</v>
      </c>
      <c r="B70" s="40" t="s">
        <v>87</v>
      </c>
    </row>
    <row r="71" spans="1:2" ht="18" customHeight="1" x14ac:dyDescent="0.15">
      <c r="A71" s="41">
        <v>3</v>
      </c>
      <c r="B71" s="40" t="s">
        <v>88</v>
      </c>
    </row>
    <row r="72" spans="1:2" ht="18" customHeight="1" x14ac:dyDescent="0.15">
      <c r="A72" s="41">
        <v>4</v>
      </c>
      <c r="B72" s="40" t="s">
        <v>89</v>
      </c>
    </row>
    <row r="73" spans="1:2" ht="18" customHeight="1" x14ac:dyDescent="0.15">
      <c r="A73" s="41">
        <v>5</v>
      </c>
      <c r="B73" s="40" t="s">
        <v>90</v>
      </c>
    </row>
    <row r="74" spans="1:2" ht="18" customHeight="1" x14ac:dyDescent="0.15">
      <c r="A74" s="41">
        <v>6</v>
      </c>
      <c r="B74" s="40" t="s">
        <v>91</v>
      </c>
    </row>
    <row r="75" spans="1:2" ht="18" customHeight="1" x14ac:dyDescent="0.15">
      <c r="A75" s="41">
        <v>7</v>
      </c>
      <c r="B75" s="40" t="s">
        <v>92</v>
      </c>
    </row>
    <row r="76" spans="1:2" ht="18" customHeight="1" x14ac:dyDescent="0.15">
      <c r="B76" s="40"/>
    </row>
    <row r="77" spans="1:2" ht="18" customHeight="1" x14ac:dyDescent="0.2">
      <c r="B77" s="2" t="s">
        <v>93</v>
      </c>
    </row>
    <row r="78" spans="1:2" ht="18" customHeight="1" x14ac:dyDescent="0.15">
      <c r="A78" s="41">
        <v>1</v>
      </c>
      <c r="B78" s="40" t="s">
        <v>94</v>
      </c>
    </row>
    <row r="79" spans="1:2" ht="18" customHeight="1" x14ac:dyDescent="0.15">
      <c r="A79" s="41">
        <v>2</v>
      </c>
      <c r="B79" s="40" t="s">
        <v>95</v>
      </c>
    </row>
    <row r="80" spans="1:2" ht="18" customHeight="1" x14ac:dyDescent="0.15">
      <c r="A80" s="41">
        <v>3</v>
      </c>
      <c r="B80" s="40" t="s">
        <v>96</v>
      </c>
    </row>
    <row r="81" spans="1:2" ht="18" customHeight="1" x14ac:dyDescent="0.15">
      <c r="A81" s="41">
        <v>4</v>
      </c>
      <c r="B81" s="40" t="s">
        <v>97</v>
      </c>
    </row>
    <row r="82" spans="1:2" ht="18" customHeight="1" x14ac:dyDescent="0.15">
      <c r="A82" s="41"/>
      <c r="B82" s="40"/>
    </row>
    <row r="83" spans="1:2" ht="18" customHeight="1" x14ac:dyDescent="0.2">
      <c r="A83" s="41"/>
      <c r="B83" s="2" t="s">
        <v>98</v>
      </c>
    </row>
    <row r="84" spans="1:2" ht="18" customHeight="1" x14ac:dyDescent="0.15">
      <c r="A84" s="41">
        <v>1</v>
      </c>
      <c r="B84" s="40" t="s">
        <v>99</v>
      </c>
    </row>
    <row r="85" spans="1:2" ht="18" customHeight="1" x14ac:dyDescent="0.15">
      <c r="A85" s="41">
        <v>2</v>
      </c>
      <c r="B85" s="40" t="s">
        <v>100</v>
      </c>
    </row>
    <row r="86" spans="1:2" ht="18" customHeight="1" x14ac:dyDescent="0.15">
      <c r="A86" s="41">
        <v>3</v>
      </c>
      <c r="B86" s="40" t="s">
        <v>101</v>
      </c>
    </row>
    <row r="87" spans="1:2" ht="18" customHeight="1" x14ac:dyDescent="0.15">
      <c r="A87" s="41"/>
      <c r="B87" s="40"/>
    </row>
    <row r="88" spans="1:2" x14ac:dyDescent="0.15">
      <c r="A88" s="41"/>
    </row>
    <row r="89" spans="1:2" x14ac:dyDescent="0.15">
      <c r="A89" s="41"/>
    </row>
  </sheetData>
  <hyperlinks>
    <hyperlink ref="B16" location="'Unequal Cash Flows'!H1" display="Unequal Cash Flows" xr:uid="{00000000-0004-0000-0000-000000000000}"/>
    <hyperlink ref="B15" location="'PVA Due'!H1" display="Present Value of an Annuity Due" xr:uid="{00000000-0004-0000-0000-000001000000}"/>
    <hyperlink ref="B14" location="'PV of an Annuity'!H1" display="Present Value of an Annuity" xr:uid="{00000000-0004-0000-0000-000002000000}"/>
    <hyperlink ref="B13" location="'FVA Due'!H1" display="Future Value of an Annuity Due" xr:uid="{00000000-0004-0000-0000-000003000000}"/>
    <hyperlink ref="B12" location="'FV of an Annuity'!H1" display="Future Value of an Annuity" xr:uid="{00000000-0004-0000-0000-000004000000}"/>
    <hyperlink ref="B11" location="'Present Value'!H1" display="Present Value" xr:uid="{00000000-0004-0000-0000-000005000000}"/>
    <hyperlink ref="B19" location="'Present Value'!H1" display="Present Value" xr:uid="{00000000-0004-0000-0000-000006000000}"/>
    <hyperlink ref="B20" location="'Present Value'!H1" display="Present Value" xr:uid="{00000000-0004-0000-0000-000007000000}"/>
    <hyperlink ref="B29" location="'Unequal Cash Flows'!H1" display="Unequal Cash Flows" xr:uid="{00000000-0004-0000-0000-000008000000}"/>
    <hyperlink ref="B28" location="'PVA Due'!H1" display="Present Value of an Annuity Due" xr:uid="{00000000-0004-0000-0000-000009000000}"/>
    <hyperlink ref="B27" location="'PV of an Annuity'!H1" display="Present Value of an Annuity" xr:uid="{00000000-0004-0000-0000-00000A000000}"/>
    <hyperlink ref="B26" location="'FVA Due'!H1" display="Future Value of an Annuity Due" xr:uid="{00000000-0004-0000-0000-00000B000000}"/>
    <hyperlink ref="B25" location="'FV of an Annuity'!H1" display="Future Value of an Annuity" xr:uid="{00000000-0004-0000-0000-00000C000000}"/>
    <hyperlink ref="B24" location="'Present Value'!H1" display="Present Value" xr:uid="{00000000-0004-0000-0000-00000D000000}"/>
    <hyperlink ref="B35" location="'Unequal Cash Flows'!H1" display="Unequal Cash Flows" xr:uid="{00000000-0004-0000-0000-00000E000000}"/>
    <hyperlink ref="B34" location="'PVA Due'!H1" display="Present Value of an Annuity Due" xr:uid="{00000000-0004-0000-0000-00000F000000}"/>
    <hyperlink ref="B31" location="'FV of an Annuity'!H1" display="Future Value of an Annuity" xr:uid="{00000000-0004-0000-0000-000010000000}"/>
    <hyperlink ref="B30" location="'Present Value'!H1" display="Present Value" xr:uid="{00000000-0004-0000-0000-000011000000}"/>
    <hyperlink ref="B43" location="'Unequal Cash Flows'!H1" display="Unequal Cash Flows" xr:uid="{00000000-0004-0000-0000-000012000000}"/>
    <hyperlink ref="B42" location="'PVA Due'!H1" display="Present Value of an Annuity Due" xr:uid="{00000000-0004-0000-0000-000013000000}"/>
    <hyperlink ref="B38" location="'FVA Due'!H1" display="Future Value of an Annuity Due" xr:uid="{00000000-0004-0000-0000-000014000000}"/>
    <hyperlink ref="B36" location="'Present Value'!H1" display="Present Value" xr:uid="{00000000-0004-0000-0000-000015000000}"/>
    <hyperlink ref="B45" location="'FV of an Annuity'!H1" display="Future Value of an Annuity" xr:uid="{00000000-0004-0000-0000-000016000000}"/>
    <hyperlink ref="B44" location="'Present Value'!H1" display="Present Value" xr:uid="{00000000-0004-0000-0000-000017000000}"/>
    <hyperlink ref="B47" location="'Unequal Cash Flows'!H1" display="Unequal Cash Flows" xr:uid="{00000000-0004-0000-0000-000018000000}"/>
    <hyperlink ref="B46" location="'PVA Due'!H1" display="Present Value of an Annuity Due" xr:uid="{00000000-0004-0000-0000-000019000000}"/>
    <hyperlink ref="B50" location="'FVA Due'!H1" display="Future Value of an Annuity Due" xr:uid="{00000000-0004-0000-0000-00001A000000}"/>
    <hyperlink ref="B48" location="'Present Value'!H1" display="Present Value" xr:uid="{00000000-0004-0000-0000-00001B000000}"/>
    <hyperlink ref="B53" location="'Unequal Cash Flows'!H1" display="Unequal Cash Flows" xr:uid="{00000000-0004-0000-0000-00001C000000}"/>
    <hyperlink ref="B55" location="'FV of an Annuity'!H1" display="Future Value of an Annuity" xr:uid="{00000000-0004-0000-0000-00001D000000}"/>
    <hyperlink ref="B54" location="'Present Value'!H1" display="Present Value" xr:uid="{00000000-0004-0000-0000-00001E000000}"/>
    <hyperlink ref="B57" location="'Unequal Cash Flows'!H1" display="Unequal Cash Flows" xr:uid="{00000000-0004-0000-0000-00001F000000}"/>
    <hyperlink ref="B56" location="'PVA Due'!H1" display="Present Value of an Annuity Due" xr:uid="{00000000-0004-0000-0000-000020000000}"/>
    <hyperlink ref="B60" location="'FVA Due'!H1" display="Future Value of an Annuity Due" xr:uid="{00000000-0004-0000-0000-000021000000}"/>
    <hyperlink ref="B58" location="'Present Value'!H1" display="Present Value" xr:uid="{00000000-0004-0000-0000-000022000000}"/>
    <hyperlink ref="B63" location="'Unequal Cash Flows'!H1" display="Unequal Cash Flows" xr:uid="{00000000-0004-0000-0000-000023000000}"/>
    <hyperlink ref="B65" location="'FV of an Annuity'!H1" display="Future Value of an Annuity" xr:uid="{00000000-0004-0000-0000-000024000000}"/>
    <hyperlink ref="B64" location="'Present Value'!H1" display="Present Value" xr:uid="{00000000-0004-0000-0000-000025000000}"/>
    <hyperlink ref="B66" location="'PVA Due'!H1" display="Present Value of an Annuity Due" xr:uid="{00000000-0004-0000-0000-000026000000}"/>
    <hyperlink ref="B69" location="'Unequal Cash Flows'!H1" display="Unequal Cash Flows" xr:uid="{00000000-0004-0000-0000-000027000000}"/>
    <hyperlink ref="B71" location="'FV of an Annuity'!H1" display="Future Value of an Annuity" xr:uid="{00000000-0004-0000-0000-000028000000}"/>
    <hyperlink ref="B70" location="'Present Value'!H1" display="Present Value" xr:uid="{00000000-0004-0000-0000-000029000000}"/>
    <hyperlink ref="B73" location="'Unequal Cash Flows'!H1" display="Unequal Cash Flows" xr:uid="{00000000-0004-0000-0000-00002A000000}"/>
    <hyperlink ref="B72" location="'PVA Due'!H1" display="Present Value of an Annuity Due" xr:uid="{00000000-0004-0000-0000-00002B000000}"/>
    <hyperlink ref="B74" location="'Present Value'!H1" display="Present Value" xr:uid="{00000000-0004-0000-0000-00002C000000}"/>
    <hyperlink ref="B78" location="'Unequal Cash Flows'!H1" display="Unequal Cash Flows" xr:uid="{00000000-0004-0000-0000-00002D000000}"/>
    <hyperlink ref="B80" location="'FV of an Annuity'!H1" display="Future Value of an Annuity" xr:uid="{00000000-0004-0000-0000-00002E000000}"/>
    <hyperlink ref="B79" location="'Present Value'!H1" display="Present Value" xr:uid="{00000000-0004-0000-0000-00002F000000}"/>
    <hyperlink ref="B81" location="'PVA Due'!H1" display="Present Value of an Annuity Due" xr:uid="{00000000-0004-0000-0000-000030000000}"/>
    <hyperlink ref="B84" location="'Unequal Cash Flows'!H1" display="Unequal Cash Flows" xr:uid="{00000000-0004-0000-0000-000031000000}"/>
    <hyperlink ref="B86" location="'FV of an Annuity'!H1" display="Future Value of an Annuity" xr:uid="{00000000-0004-0000-0000-000032000000}"/>
    <hyperlink ref="B85" location="'Present Value'!H1" display="Present Value" xr:uid="{00000000-0004-0000-0000-000033000000}"/>
    <hyperlink ref="B10" location="'Future Value'!H1" display="Future Value" xr:uid="{00000000-0004-0000-0000-000034000000}"/>
    <hyperlink ref="B6" location="'Rule of 72, 144, 69,114'!A1" display="Rule of 72, 144, 69,114" xr:uid="{00000000-0004-0000-0000-000035000000}"/>
  </hyperlinks>
  <pageMargins left="0.7" right="0.7" top="0.75" bottom="0.75" header="0.3" footer="0.3"/>
  <pageSetup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" x14ac:dyDescent="0.15"/>
  <sheetData>
    <row r="1" spans="1:1" x14ac:dyDescent="0.15">
      <c r="A1" s="41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" x14ac:dyDescent="0.15"/>
  <sheetData>
    <row r="1" spans="1:1" x14ac:dyDescent="0.15">
      <c r="A1" s="41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3" x14ac:dyDescent="0.15"/>
  <sheetData>
    <row r="1" spans="1:1" x14ac:dyDescent="0.15">
      <c r="A1" s="41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C14"/>
  <sheetViews>
    <sheetView tabSelected="1" workbookViewId="0">
      <selection activeCell="B20" sqref="B20"/>
    </sheetView>
  </sheetViews>
  <sheetFormatPr baseColWidth="10" defaultRowHeight="13" x14ac:dyDescent="0.15"/>
  <cols>
    <col min="1" max="2" width="13.33203125" customWidth="1"/>
    <col min="3" max="3" width="13" customWidth="1"/>
  </cols>
  <sheetData>
    <row r="2" spans="1:3" ht="16" x14ac:dyDescent="0.2">
      <c r="B2" s="2"/>
    </row>
    <row r="4" spans="1:3" x14ac:dyDescent="0.15">
      <c r="B4" s="41" t="s">
        <v>106</v>
      </c>
      <c r="C4" s="42">
        <v>0.1</v>
      </c>
    </row>
    <row r="7" spans="1:3" ht="16" x14ac:dyDescent="0.2">
      <c r="A7" s="2" t="s">
        <v>105</v>
      </c>
      <c r="B7" s="41" t="s">
        <v>110</v>
      </c>
      <c r="C7">
        <f>72/($C$4*100)</f>
        <v>7.2</v>
      </c>
    </row>
    <row r="8" spans="1:3" ht="16" x14ac:dyDescent="0.2">
      <c r="A8" s="2" t="s">
        <v>108</v>
      </c>
      <c r="B8" s="41" t="s">
        <v>110</v>
      </c>
      <c r="C8">
        <f>0.35+ 69/($C$4*100)</f>
        <v>7.25</v>
      </c>
    </row>
    <row r="9" spans="1:3" ht="16" x14ac:dyDescent="0.2">
      <c r="A9" s="2" t="s">
        <v>109</v>
      </c>
      <c r="B9" s="41" t="s">
        <v>111</v>
      </c>
      <c r="C9">
        <f>114/($C$4*100)</f>
        <v>11.4</v>
      </c>
    </row>
    <row r="10" spans="1:3" ht="16" x14ac:dyDescent="0.2">
      <c r="A10" s="2" t="s">
        <v>107</v>
      </c>
      <c r="B10" s="41" t="s">
        <v>112</v>
      </c>
      <c r="C10">
        <f>144/($C$4*100)</f>
        <v>14.4</v>
      </c>
    </row>
    <row r="14" spans="1:3" ht="14" x14ac:dyDescent="0.15">
      <c r="A14" s="41" t="s">
        <v>113</v>
      </c>
      <c r="C14" s="40" t="s">
        <v>36</v>
      </c>
    </row>
  </sheetData>
  <hyperlinks>
    <hyperlink ref="C14" location="'Future Value'!H1" display="Future Value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13" x14ac:dyDescent="0.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19"/>
  <sheetViews>
    <sheetView showGridLines="0" workbookViewId="0">
      <selection activeCell="I24" sqref="I24"/>
    </sheetView>
  </sheetViews>
  <sheetFormatPr baseColWidth="10" defaultRowHeight="13" x14ac:dyDescent="0.15"/>
  <cols>
    <col min="1" max="1" width="4.83203125" customWidth="1"/>
    <col min="2" max="2" width="10.6640625" customWidth="1"/>
    <col min="3" max="3" width="12.6640625" customWidth="1"/>
    <col min="4" max="4" width="15.6640625" customWidth="1"/>
    <col min="5" max="5" width="16.6640625" customWidth="1"/>
    <col min="6" max="7" width="9.1640625" customWidth="1"/>
    <col min="8" max="8" width="8.83203125" customWidth="1"/>
    <col min="9" max="9" width="10.6640625" customWidth="1"/>
    <col min="10" max="10" width="11.5" customWidth="1"/>
    <col min="11" max="256" width="8.83203125" customWidth="1"/>
  </cols>
  <sheetData>
    <row r="1" spans="2:10" ht="25" customHeight="1" x14ac:dyDescent="0.2">
      <c r="B1" s="2" t="s">
        <v>21</v>
      </c>
      <c r="I1" s="30" t="s">
        <v>43</v>
      </c>
    </row>
    <row r="2" spans="2:10" ht="30" customHeight="1" x14ac:dyDescent="0.2">
      <c r="B2" s="16" t="s">
        <v>22</v>
      </c>
      <c r="C2" s="10"/>
      <c r="D2" s="4"/>
      <c r="E2" s="4"/>
      <c r="F2" s="4"/>
      <c r="G2" s="4"/>
    </row>
    <row r="3" spans="2:10" ht="18" customHeight="1" thickBot="1" x14ac:dyDescent="0.2">
      <c r="B3" s="3"/>
      <c r="C3" s="4"/>
      <c r="D3" s="4"/>
      <c r="E3" s="4"/>
      <c r="F3" s="4"/>
      <c r="G3" s="4"/>
      <c r="H3" s="4"/>
      <c r="I3" s="4"/>
    </row>
    <row r="4" spans="2:10" s="15" customFormat="1" ht="40" customHeight="1" x14ac:dyDescent="0.15">
      <c r="B4" s="64" t="s">
        <v>120</v>
      </c>
      <c r="C4" s="65"/>
      <c r="D4" s="65"/>
      <c r="E4" s="65"/>
      <c r="F4" s="65"/>
      <c r="G4" s="65"/>
      <c r="H4" s="66"/>
      <c r="I4" s="9"/>
    </row>
    <row r="5" spans="2:10" ht="18" customHeight="1" x14ac:dyDescent="0.15">
      <c r="B5" s="33"/>
      <c r="C5" s="34"/>
      <c r="D5" s="34"/>
      <c r="E5" s="34"/>
      <c r="F5" s="34"/>
      <c r="G5" s="34"/>
      <c r="H5" s="35"/>
      <c r="I5" s="4"/>
    </row>
    <row r="6" spans="2:10" ht="18" customHeight="1" x14ac:dyDescent="0.15">
      <c r="B6" s="33"/>
      <c r="C6" s="36" t="s">
        <v>17</v>
      </c>
      <c r="D6" s="45">
        <v>100</v>
      </c>
      <c r="E6" s="34"/>
      <c r="F6" s="34"/>
      <c r="G6" s="34"/>
      <c r="H6" s="35"/>
      <c r="I6" s="4"/>
    </row>
    <row r="7" spans="2:10" ht="18" customHeight="1" x14ac:dyDescent="0.15">
      <c r="B7" s="33"/>
      <c r="C7" s="36" t="s">
        <v>18</v>
      </c>
      <c r="D7" s="11">
        <v>0.1</v>
      </c>
      <c r="E7" s="34"/>
      <c r="F7" s="34"/>
      <c r="G7" s="34"/>
      <c r="H7" s="35"/>
      <c r="I7" s="4"/>
    </row>
    <row r="8" spans="2:10" ht="18" customHeight="1" x14ac:dyDescent="0.15">
      <c r="B8" s="33"/>
      <c r="C8" s="36" t="s">
        <v>19</v>
      </c>
      <c r="D8" s="12">
        <v>1</v>
      </c>
      <c r="E8" s="34"/>
      <c r="F8" s="34"/>
      <c r="G8" s="34"/>
      <c r="H8" s="35"/>
      <c r="I8" s="4"/>
    </row>
    <row r="9" spans="2:10" ht="18" customHeight="1" x14ac:dyDescent="0.15">
      <c r="B9" s="33"/>
      <c r="C9" s="36" t="s">
        <v>0</v>
      </c>
      <c r="D9" s="34"/>
      <c r="E9" s="58">
        <f>FV(D7,D8,0,-D6,0)</f>
        <v>110.00000000000001</v>
      </c>
      <c r="F9" s="34"/>
      <c r="G9" s="34"/>
      <c r="H9" s="35"/>
      <c r="I9" s="4"/>
      <c r="J9" s="59"/>
    </row>
    <row r="10" spans="2:10" ht="18" customHeight="1" x14ac:dyDescent="0.15">
      <c r="B10" s="33"/>
      <c r="C10" s="36" t="s">
        <v>114</v>
      </c>
      <c r="D10" s="34"/>
      <c r="E10" s="43">
        <f>E9/D6</f>
        <v>1.1000000000000001</v>
      </c>
      <c r="F10" s="34"/>
      <c r="G10" s="34"/>
      <c r="H10" s="35"/>
      <c r="I10" s="4"/>
      <c r="J10" s="59">
        <f>E9+D6</f>
        <v>210</v>
      </c>
    </row>
    <row r="11" spans="2:10" ht="14" thickBot="1" x14ac:dyDescent="0.2">
      <c r="B11" s="37"/>
      <c r="C11" s="38"/>
      <c r="D11" s="38"/>
      <c r="E11" s="38"/>
      <c r="F11" s="38"/>
      <c r="G11" s="38"/>
      <c r="H11" s="39"/>
    </row>
    <row r="12" spans="2:10" ht="40" customHeight="1" x14ac:dyDescent="0.15">
      <c r="B12" s="63" t="s">
        <v>20</v>
      </c>
      <c r="C12" s="63"/>
      <c r="D12" s="63"/>
      <c r="E12" s="63"/>
      <c r="F12" s="63"/>
      <c r="G12" s="63"/>
      <c r="H12" s="63"/>
      <c r="I12" s="4"/>
      <c r="J12" s="62"/>
    </row>
    <row r="13" spans="2:10" ht="18" customHeight="1" x14ac:dyDescent="0.15">
      <c r="B13" s="4"/>
      <c r="C13" s="4"/>
      <c r="D13" s="4"/>
      <c r="E13" s="4"/>
      <c r="F13" s="4"/>
      <c r="G13" s="4"/>
      <c r="H13" s="4"/>
      <c r="I13" s="4"/>
    </row>
    <row r="14" spans="2:10" ht="18" customHeight="1" x14ac:dyDescent="0.15">
      <c r="B14" s="4"/>
      <c r="C14" s="8" t="s">
        <v>17</v>
      </c>
      <c r="D14" s="31">
        <v>100</v>
      </c>
      <c r="E14" s="4"/>
      <c r="F14" s="4"/>
      <c r="G14" s="4"/>
      <c r="H14" s="4"/>
      <c r="I14" s="4"/>
    </row>
    <row r="15" spans="2:10" ht="18" customHeight="1" x14ac:dyDescent="0.15">
      <c r="B15" s="4"/>
      <c r="C15" s="8" t="s">
        <v>115</v>
      </c>
      <c r="D15" s="44">
        <v>12</v>
      </c>
      <c r="E15" s="4"/>
      <c r="F15" s="4"/>
      <c r="G15" s="4"/>
      <c r="H15" s="4"/>
      <c r="I15" s="4"/>
    </row>
    <row r="16" spans="2:10" ht="18" customHeight="1" x14ac:dyDescent="0.15">
      <c r="B16" s="4"/>
      <c r="C16" s="8" t="s">
        <v>18</v>
      </c>
      <c r="D16" s="11">
        <f>D7/D15</f>
        <v>8.3333333333333332E-3</v>
      </c>
      <c r="E16" s="4"/>
      <c r="F16" s="4"/>
      <c r="G16" s="4"/>
      <c r="H16" s="4"/>
      <c r="I16" s="4"/>
    </row>
    <row r="17" spans="2:9" ht="18" customHeight="1" x14ac:dyDescent="0.15">
      <c r="B17" s="4"/>
      <c r="C17" s="8" t="s">
        <v>19</v>
      </c>
      <c r="D17" s="12">
        <f>D8*D15</f>
        <v>12</v>
      </c>
      <c r="E17" s="4"/>
      <c r="F17" s="4"/>
      <c r="G17" s="4"/>
      <c r="H17" s="4"/>
      <c r="I17" s="4"/>
    </row>
    <row r="18" spans="2:9" ht="18" customHeight="1" x14ac:dyDescent="0.15">
      <c r="B18" s="4"/>
      <c r="C18" s="8" t="s">
        <v>0</v>
      </c>
      <c r="D18" s="4"/>
      <c r="E18" s="32">
        <f>FV(D16,D17,0,-D14,0)</f>
        <v>110.47130674412968</v>
      </c>
      <c r="F18" s="4"/>
      <c r="G18" s="4"/>
      <c r="H18" s="4"/>
      <c r="I18" s="4"/>
    </row>
    <row r="19" spans="2:9" ht="40" customHeight="1" x14ac:dyDescent="0.15">
      <c r="B19" s="17" t="s">
        <v>33</v>
      </c>
      <c r="C19" s="4"/>
      <c r="D19" s="4"/>
      <c r="E19" s="4"/>
      <c r="F19" s="4"/>
      <c r="G19" s="4"/>
      <c r="H19" s="4"/>
      <c r="I19" s="4"/>
    </row>
  </sheetData>
  <mergeCells count="2">
    <mergeCell ref="B12:H12"/>
    <mergeCell ref="B4:H4"/>
  </mergeCells>
  <hyperlinks>
    <hyperlink ref="I1" location="Menu!C3" display="Return" xr:uid="{00000000-0004-0000-0600-000000000000}"/>
  </hyperlinks>
  <pageMargins left="0.5" right="0.5" top="0.5" bottom="0.5" header="0.5" footer="0.5"/>
  <pageSetup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6"/>
  <sheetViews>
    <sheetView workbookViewId="0">
      <selection activeCell="C12" sqref="C12"/>
    </sheetView>
  </sheetViews>
  <sheetFormatPr baseColWidth="10" defaultRowHeight="13" x14ac:dyDescent="0.15"/>
  <cols>
    <col min="1" max="1" width="10.6640625" customWidth="1"/>
    <col min="2" max="2" width="12.6640625" customWidth="1"/>
    <col min="3" max="3" width="15.6640625" customWidth="1"/>
    <col min="4" max="4" width="16.6640625" customWidth="1"/>
    <col min="5" max="7" width="8.83203125" customWidth="1"/>
    <col min="8" max="8" width="10.6640625" style="18" customWidth="1"/>
    <col min="9" max="256" width="8.83203125" customWidth="1"/>
  </cols>
  <sheetData>
    <row r="1" spans="1:11" ht="25" customHeight="1" x14ac:dyDescent="0.2">
      <c r="A1" s="2" t="s">
        <v>21</v>
      </c>
      <c r="H1" s="30" t="s">
        <v>43</v>
      </c>
    </row>
    <row r="2" spans="1:11" ht="30" customHeight="1" x14ac:dyDescent="0.2">
      <c r="A2" s="16" t="s">
        <v>23</v>
      </c>
    </row>
    <row r="3" spans="1:11" ht="18" customHeight="1" x14ac:dyDescent="0.15">
      <c r="A3" s="3"/>
      <c r="B3" s="4"/>
      <c r="C3" s="4"/>
      <c r="D3" s="4"/>
      <c r="E3" s="4"/>
      <c r="F3" s="4"/>
      <c r="G3" s="4"/>
      <c r="H3" s="13"/>
      <c r="I3" s="4"/>
      <c r="J3" s="4"/>
      <c r="K3" s="4"/>
    </row>
    <row r="4" spans="1:11" ht="40" customHeight="1" x14ac:dyDescent="0.15">
      <c r="A4" s="67" t="s">
        <v>121</v>
      </c>
      <c r="B4" s="67"/>
      <c r="C4" s="67"/>
      <c r="D4" s="67"/>
      <c r="E4" s="67"/>
      <c r="F4" s="67"/>
      <c r="G4" s="67"/>
      <c r="H4" s="13"/>
      <c r="I4" s="4"/>
      <c r="J4" s="4"/>
      <c r="K4" s="4"/>
    </row>
    <row r="5" spans="1:11" ht="18" customHeight="1" x14ac:dyDescent="0.15">
      <c r="A5" s="4"/>
      <c r="B5" s="4"/>
      <c r="C5" s="4"/>
      <c r="D5" s="4"/>
      <c r="E5" s="4"/>
      <c r="F5" s="4"/>
      <c r="G5" s="4"/>
      <c r="H5" s="13"/>
      <c r="I5" s="4"/>
      <c r="J5" s="4"/>
      <c r="K5" s="4"/>
    </row>
    <row r="6" spans="1:11" ht="18" customHeight="1" x14ac:dyDescent="0.15">
      <c r="A6" s="4"/>
      <c r="B6" s="8" t="s">
        <v>25</v>
      </c>
      <c r="C6" s="45">
        <v>-10000</v>
      </c>
      <c r="D6" s="4"/>
      <c r="E6" s="4"/>
      <c r="F6" s="4"/>
      <c r="G6" s="4"/>
      <c r="H6" s="13"/>
      <c r="I6" s="4"/>
      <c r="J6" s="4"/>
      <c r="K6" s="4"/>
    </row>
    <row r="7" spans="1:11" ht="18" customHeight="1" x14ac:dyDescent="0.15">
      <c r="A7" s="4"/>
      <c r="B7" s="8" t="s">
        <v>18</v>
      </c>
      <c r="C7" s="11">
        <v>0.12</v>
      </c>
      <c r="D7" s="4"/>
      <c r="E7" s="4"/>
      <c r="F7" s="4"/>
      <c r="G7" s="4"/>
      <c r="H7" s="13"/>
      <c r="I7" s="4"/>
      <c r="J7" s="4"/>
      <c r="K7" s="4"/>
    </row>
    <row r="8" spans="1:11" ht="18" customHeight="1" x14ac:dyDescent="0.15">
      <c r="A8" s="4"/>
      <c r="B8" s="8" t="s">
        <v>19</v>
      </c>
      <c r="C8" s="12">
        <f>72/12</f>
        <v>6</v>
      </c>
      <c r="D8" s="4"/>
      <c r="E8" s="4"/>
      <c r="F8" s="4"/>
      <c r="G8" s="4"/>
      <c r="H8" s="13"/>
      <c r="I8" s="4"/>
      <c r="J8" s="4"/>
      <c r="K8" s="4"/>
    </row>
    <row r="9" spans="1:11" ht="18" customHeight="1" x14ac:dyDescent="0.15">
      <c r="A9" s="4"/>
      <c r="B9" s="8" t="s">
        <v>2</v>
      </c>
      <c r="D9" s="46">
        <f>PV(C7,C8,0,C6,0)</f>
        <v>5066.3112117732071</v>
      </c>
      <c r="E9" s="4"/>
      <c r="F9" s="4"/>
      <c r="G9" s="4"/>
      <c r="H9" s="13"/>
      <c r="I9" s="4"/>
      <c r="J9" s="4"/>
      <c r="K9" s="4"/>
    </row>
    <row r="10" spans="1:11" ht="40" customHeight="1" x14ac:dyDescent="0.15">
      <c r="A10" s="9" t="s">
        <v>24</v>
      </c>
      <c r="B10" s="4"/>
      <c r="C10" s="4"/>
      <c r="D10" s="4"/>
      <c r="E10" s="4"/>
      <c r="F10" s="4"/>
      <c r="G10" s="4"/>
      <c r="H10" s="13"/>
      <c r="I10" s="4"/>
      <c r="J10" s="4"/>
      <c r="K10" s="4"/>
    </row>
    <row r="11" spans="1:11" ht="18" customHeight="1" x14ac:dyDescent="0.15">
      <c r="A11" s="4"/>
      <c r="B11" s="4"/>
      <c r="C11" s="4"/>
      <c r="D11" s="4"/>
      <c r="E11" s="4"/>
      <c r="F11" s="4"/>
      <c r="G11" s="4"/>
      <c r="H11" s="13"/>
      <c r="I11" s="4"/>
      <c r="J11" s="4"/>
      <c r="K11" s="4"/>
    </row>
    <row r="12" spans="1:11" ht="18" customHeight="1" x14ac:dyDescent="0.15">
      <c r="A12" s="4"/>
      <c r="B12" s="8" t="s">
        <v>25</v>
      </c>
      <c r="C12" s="45">
        <v>-10000</v>
      </c>
      <c r="D12" s="4"/>
      <c r="E12" s="4"/>
      <c r="F12" s="4"/>
      <c r="G12" s="4"/>
      <c r="H12" s="13"/>
      <c r="I12" s="4"/>
      <c r="J12" s="4"/>
      <c r="K12" s="4"/>
    </row>
    <row r="13" spans="1:11" ht="18" customHeight="1" x14ac:dyDescent="0.15">
      <c r="A13" s="4"/>
      <c r="B13" s="8" t="s">
        <v>18</v>
      </c>
      <c r="C13" s="11">
        <f>0.1/12</f>
        <v>8.3333333333333332E-3</v>
      </c>
      <c r="D13" s="4"/>
      <c r="E13" s="4"/>
      <c r="F13" s="4"/>
      <c r="G13" s="4"/>
      <c r="H13" s="13"/>
      <c r="I13" s="4"/>
      <c r="J13" s="4"/>
      <c r="K13" s="4"/>
    </row>
    <row r="14" spans="1:11" ht="18" customHeight="1" x14ac:dyDescent="0.15">
      <c r="A14" s="4"/>
      <c r="B14" s="8" t="s">
        <v>19</v>
      </c>
      <c r="C14" s="12">
        <f>5*12</f>
        <v>60</v>
      </c>
      <c r="D14" s="4"/>
      <c r="E14" s="4"/>
      <c r="F14" s="4"/>
      <c r="G14" s="4"/>
      <c r="H14" s="13"/>
      <c r="I14" s="4"/>
      <c r="J14" s="4"/>
      <c r="K14" s="4"/>
    </row>
    <row r="15" spans="1:11" ht="18" customHeight="1" x14ac:dyDescent="0.15">
      <c r="A15" s="4"/>
      <c r="B15" s="8" t="s">
        <v>2</v>
      </c>
      <c r="D15" s="46">
        <f>PV(C13,C14,0,C12,0)</f>
        <v>6077.8859146873447</v>
      </c>
      <c r="E15" s="4"/>
      <c r="F15" s="4"/>
      <c r="G15" s="4"/>
      <c r="H15" s="13"/>
      <c r="I15" s="4"/>
      <c r="J15" s="4"/>
      <c r="K15" s="4"/>
    </row>
    <row r="16" spans="1:11" ht="40" customHeight="1" x14ac:dyDescent="0.15">
      <c r="A16" s="17" t="s">
        <v>34</v>
      </c>
      <c r="B16" s="4"/>
      <c r="C16" s="4"/>
      <c r="D16" s="4"/>
      <c r="E16" s="4"/>
      <c r="F16" s="4"/>
      <c r="G16" s="4"/>
      <c r="H16" s="13"/>
      <c r="I16" s="4"/>
      <c r="J16" s="4"/>
      <c r="K16" s="4"/>
    </row>
  </sheetData>
  <mergeCells count="1">
    <mergeCell ref="A4:G4"/>
  </mergeCells>
  <hyperlinks>
    <hyperlink ref="H1" location="Menu!C3" display="Return" xr:uid="{00000000-0004-0000-0700-000000000000}"/>
  </hyperlinks>
  <pageMargins left="0.5" right="0.5" top="0.5" bottom="0.5" header="0.5" footer="0.5"/>
  <pageSetup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6"/>
  <sheetViews>
    <sheetView workbookViewId="0">
      <selection activeCell="K17" sqref="K17"/>
    </sheetView>
  </sheetViews>
  <sheetFormatPr baseColWidth="10" defaultRowHeight="13" x14ac:dyDescent="0.15"/>
  <cols>
    <col min="1" max="1" width="10.6640625" customWidth="1"/>
    <col min="2" max="2" width="12.6640625" customWidth="1"/>
    <col min="3" max="3" width="15.6640625" customWidth="1"/>
    <col min="4" max="4" width="16.6640625" customWidth="1"/>
    <col min="5" max="5" width="6.6640625" customWidth="1"/>
    <col min="6" max="6" width="12.6640625" customWidth="1"/>
    <col min="7" max="7" width="15.6640625" customWidth="1"/>
    <col min="8" max="8" width="16.6640625" customWidth="1"/>
    <col min="9" max="256" width="8.83203125" customWidth="1"/>
  </cols>
  <sheetData>
    <row r="1" spans="1:8" ht="25" customHeight="1" x14ac:dyDescent="0.2">
      <c r="A1" s="2" t="s">
        <v>21</v>
      </c>
      <c r="H1" s="30" t="s">
        <v>43</v>
      </c>
    </row>
    <row r="2" spans="1:8" ht="30" customHeight="1" x14ac:dyDescent="0.2">
      <c r="A2" s="16" t="s">
        <v>28</v>
      </c>
    </row>
    <row r="3" spans="1:8" ht="18" customHeight="1" x14ac:dyDescent="0.2">
      <c r="A3" s="2"/>
    </row>
    <row r="4" spans="1:8" ht="40" customHeight="1" x14ac:dyDescent="0.15">
      <c r="A4" s="67" t="s">
        <v>119</v>
      </c>
      <c r="B4" s="67"/>
      <c r="C4" s="67"/>
      <c r="D4" s="67"/>
      <c r="E4" s="67"/>
      <c r="F4" s="67"/>
      <c r="G4" s="67"/>
      <c r="H4" s="67"/>
    </row>
    <row r="5" spans="1:8" ht="18" customHeight="1" x14ac:dyDescent="0.15">
      <c r="A5" s="4"/>
      <c r="B5" s="4"/>
      <c r="C5" s="4"/>
      <c r="D5" s="4"/>
      <c r="E5" s="4"/>
      <c r="F5" s="4"/>
      <c r="G5" s="4"/>
      <c r="H5" s="4"/>
    </row>
    <row r="6" spans="1:8" ht="18" customHeight="1" x14ac:dyDescent="0.15">
      <c r="A6" s="4"/>
      <c r="B6" s="8" t="s">
        <v>26</v>
      </c>
      <c r="C6" s="45">
        <v>-2000</v>
      </c>
      <c r="D6" s="4"/>
      <c r="E6" s="4"/>
      <c r="F6" s="8" t="s">
        <v>26</v>
      </c>
      <c r="G6" s="45">
        <v>-4000</v>
      </c>
      <c r="H6" s="4"/>
    </row>
    <row r="7" spans="1:8" ht="18" customHeight="1" x14ac:dyDescent="0.15">
      <c r="A7" s="4"/>
      <c r="B7" s="8" t="s">
        <v>18</v>
      </c>
      <c r="C7" s="11">
        <v>0.1</v>
      </c>
      <c r="D7" s="4"/>
      <c r="E7" s="4"/>
      <c r="F7" s="8" t="s">
        <v>18</v>
      </c>
      <c r="G7" s="11">
        <v>0.1</v>
      </c>
      <c r="H7" s="4"/>
    </row>
    <row r="8" spans="1:8" ht="18" customHeight="1" x14ac:dyDescent="0.15">
      <c r="A8" s="4"/>
      <c r="B8" s="8" t="s">
        <v>19</v>
      </c>
      <c r="C8" s="12">
        <v>35</v>
      </c>
      <c r="D8" s="4"/>
      <c r="E8" s="4"/>
      <c r="F8" s="8" t="s">
        <v>19</v>
      </c>
      <c r="G8" s="12">
        <v>35</v>
      </c>
      <c r="H8" s="4"/>
    </row>
    <row r="9" spans="1:8" ht="18" customHeight="1" x14ac:dyDescent="0.15">
      <c r="A9" s="4"/>
      <c r="B9" s="8" t="s">
        <v>3</v>
      </c>
      <c r="D9" s="46">
        <f>FV(C7,C8,C6,0,0)</f>
        <v>542048.73696128628</v>
      </c>
      <c r="F9" s="8" t="s">
        <v>3</v>
      </c>
      <c r="H9" s="46">
        <f>FV(G7,G8,G6,0,0)</f>
        <v>1084097.4739225726</v>
      </c>
    </row>
    <row r="10" spans="1:8" ht="40" customHeight="1" x14ac:dyDescent="0.15">
      <c r="A10" s="67" t="s">
        <v>122</v>
      </c>
      <c r="B10" s="67"/>
      <c r="C10" s="67"/>
      <c r="D10" s="67"/>
      <c r="E10" s="67"/>
      <c r="F10" s="67"/>
      <c r="G10" s="67"/>
      <c r="H10" s="67"/>
    </row>
    <row r="11" spans="1:8" ht="18" customHeight="1" x14ac:dyDescent="0.15">
      <c r="A11" s="4"/>
      <c r="B11" s="4"/>
      <c r="C11" s="4"/>
      <c r="D11" s="4"/>
      <c r="E11" s="4"/>
      <c r="F11" s="4"/>
      <c r="G11" s="4"/>
      <c r="H11" s="4"/>
    </row>
    <row r="12" spans="1:8" ht="18" customHeight="1" x14ac:dyDescent="0.15">
      <c r="A12" s="4"/>
      <c r="B12" s="8" t="s">
        <v>26</v>
      </c>
      <c r="C12" s="45">
        <v>-166.67</v>
      </c>
      <c r="D12" s="4"/>
      <c r="E12" s="4"/>
      <c r="F12" s="8" t="s">
        <v>26</v>
      </c>
      <c r="G12" s="45">
        <v>-333.33</v>
      </c>
      <c r="H12" s="4"/>
    </row>
    <row r="13" spans="1:8" ht="18" customHeight="1" x14ac:dyDescent="0.15">
      <c r="A13" s="4"/>
      <c r="B13" s="8" t="s">
        <v>18</v>
      </c>
      <c r="C13" s="11">
        <f>0.1/12</f>
        <v>8.3333333333333332E-3</v>
      </c>
      <c r="D13" s="4"/>
      <c r="E13" s="4"/>
      <c r="F13" s="8" t="s">
        <v>18</v>
      </c>
      <c r="G13" s="11">
        <f>0.1/1210%</f>
        <v>8.2644628099173556E-3</v>
      </c>
      <c r="H13" s="4"/>
    </row>
    <row r="14" spans="1:8" ht="18" customHeight="1" x14ac:dyDescent="0.15">
      <c r="A14" s="4"/>
      <c r="B14" s="8" t="s">
        <v>19</v>
      </c>
      <c r="C14" s="12">
        <f>35*12</f>
        <v>420</v>
      </c>
      <c r="D14" s="4"/>
      <c r="E14" s="4"/>
      <c r="F14" s="8" t="s">
        <v>19</v>
      </c>
      <c r="G14" s="12">
        <f>35*12</f>
        <v>420</v>
      </c>
      <c r="H14" s="4"/>
    </row>
    <row r="15" spans="1:8" ht="18" customHeight="1" x14ac:dyDescent="0.15">
      <c r="A15" s="4"/>
      <c r="B15" s="8" t="s">
        <v>3</v>
      </c>
      <c r="D15" s="46">
        <f>FV(C13,C14,C12,0,0)</f>
        <v>632785.66409341875</v>
      </c>
      <c r="F15" s="8" t="s">
        <v>3</v>
      </c>
      <c r="H15" s="46">
        <f>FV(G13,G14,G12,0,0)</f>
        <v>1238851.377760157</v>
      </c>
    </row>
    <row r="16" spans="1:8" ht="40" customHeight="1" x14ac:dyDescent="0.15">
      <c r="A16" s="17" t="s">
        <v>27</v>
      </c>
      <c r="B16" s="4"/>
      <c r="C16" s="4"/>
      <c r="D16" s="4"/>
      <c r="E16" s="4"/>
      <c r="F16" s="4"/>
      <c r="G16" s="4"/>
      <c r="H16" s="4"/>
    </row>
  </sheetData>
  <mergeCells count="2">
    <mergeCell ref="A4:H4"/>
    <mergeCell ref="A10:H10"/>
  </mergeCells>
  <hyperlinks>
    <hyperlink ref="H1" location="Menu!C3" display="Return" xr:uid="{00000000-0004-0000-0800-000000000000}"/>
  </hyperlinks>
  <pageMargins left="0.5" right="0.5" top="0.5" bottom="0.5" header="0.5" footer="0.5"/>
  <pageSetup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8"/>
  <sheetViews>
    <sheetView workbookViewId="0">
      <selection activeCell="K11" sqref="K11"/>
    </sheetView>
  </sheetViews>
  <sheetFormatPr baseColWidth="10" defaultRowHeight="13" x14ac:dyDescent="0.15"/>
  <cols>
    <col min="1" max="1" width="10.6640625" customWidth="1"/>
    <col min="2" max="2" width="12.6640625" customWidth="1"/>
    <col min="3" max="3" width="15.6640625" customWidth="1"/>
    <col min="4" max="4" width="16.6640625" customWidth="1"/>
    <col min="5" max="5" width="6.6640625" customWidth="1"/>
    <col min="6" max="6" width="12.6640625" customWidth="1"/>
    <col min="7" max="7" width="15.6640625" customWidth="1"/>
    <col min="8" max="8" width="16.6640625" customWidth="1"/>
    <col min="9" max="10" width="8.83203125" customWidth="1"/>
    <col min="11" max="11" width="14" customWidth="1"/>
    <col min="12" max="12" width="12.1640625" customWidth="1"/>
    <col min="13" max="13" width="12.83203125" customWidth="1"/>
    <col min="14" max="256" width="8.83203125" customWidth="1"/>
  </cols>
  <sheetData>
    <row r="1" spans="1:17" ht="25" customHeight="1" x14ac:dyDescent="0.2">
      <c r="A1" s="2" t="s">
        <v>21</v>
      </c>
      <c r="H1" s="30" t="s">
        <v>43</v>
      </c>
    </row>
    <row r="2" spans="1:17" ht="30" customHeight="1" x14ac:dyDescent="0.2">
      <c r="A2" s="16" t="s">
        <v>29</v>
      </c>
    </row>
    <row r="3" spans="1:17" ht="18" customHeight="1" x14ac:dyDescent="0.15">
      <c r="A3" s="1"/>
    </row>
    <row r="4" spans="1:17" ht="40" customHeight="1" x14ac:dyDescent="0.15">
      <c r="A4" s="67" t="s">
        <v>116</v>
      </c>
      <c r="B4" s="67"/>
      <c r="C4" s="67"/>
      <c r="D4" s="67"/>
      <c r="E4" s="67"/>
      <c r="F4" s="67"/>
      <c r="G4" s="67"/>
      <c r="H4" s="67"/>
    </row>
    <row r="5" spans="1:17" ht="18" customHeight="1" x14ac:dyDescent="0.15">
      <c r="A5" s="4"/>
      <c r="B5" s="4"/>
      <c r="C5" s="4"/>
      <c r="D5" s="4"/>
      <c r="E5" s="4"/>
      <c r="F5" s="4"/>
      <c r="G5" s="4"/>
      <c r="J5" s="41"/>
    </row>
    <row r="6" spans="1:17" ht="18" customHeight="1" x14ac:dyDescent="0.15">
      <c r="A6" s="4"/>
      <c r="B6" s="8" t="s">
        <v>118</v>
      </c>
      <c r="C6" s="45">
        <v>-2000</v>
      </c>
      <c r="D6" s="4"/>
      <c r="E6" s="4"/>
      <c r="F6" s="8" t="s">
        <v>118</v>
      </c>
      <c r="G6" s="45">
        <v>-4000</v>
      </c>
    </row>
    <row r="7" spans="1:17" ht="18" customHeight="1" x14ac:dyDescent="0.15">
      <c r="A7" s="4"/>
      <c r="B7" s="8" t="s">
        <v>18</v>
      </c>
      <c r="C7" s="11">
        <v>0.1</v>
      </c>
      <c r="D7" s="4"/>
      <c r="E7" s="4"/>
      <c r="F7" s="8" t="s">
        <v>18</v>
      </c>
      <c r="G7" s="11">
        <v>0.1</v>
      </c>
      <c r="J7" s="48" t="s">
        <v>10</v>
      </c>
      <c r="K7">
        <v>0</v>
      </c>
      <c r="L7">
        <v>1</v>
      </c>
      <c r="M7">
        <v>2</v>
      </c>
      <c r="N7">
        <v>3</v>
      </c>
      <c r="O7">
        <v>4</v>
      </c>
      <c r="P7">
        <v>5</v>
      </c>
      <c r="Q7">
        <v>6</v>
      </c>
    </row>
    <row r="8" spans="1:17" ht="18" customHeight="1" x14ac:dyDescent="0.15">
      <c r="A8" s="4"/>
      <c r="B8" s="8" t="s">
        <v>19</v>
      </c>
      <c r="C8" s="12">
        <v>35</v>
      </c>
      <c r="D8" s="4"/>
      <c r="E8" s="4"/>
      <c r="F8" s="8" t="s">
        <v>19</v>
      </c>
      <c r="G8" s="12">
        <v>35</v>
      </c>
      <c r="Q8" s="60"/>
    </row>
    <row r="9" spans="1:17" ht="18" customHeight="1" x14ac:dyDescent="0.15">
      <c r="A9" s="4"/>
      <c r="B9" s="8" t="s">
        <v>3</v>
      </c>
      <c r="D9" s="46">
        <f>FV(C7,C8,C6,0,0)</f>
        <v>542048.73696128628</v>
      </c>
      <c r="E9" s="4"/>
      <c r="F9" s="8" t="s">
        <v>3</v>
      </c>
      <c r="H9" s="46">
        <f>FV(G7,G8,G6,0,0)</f>
        <v>1084097.4739225726</v>
      </c>
      <c r="K9" s="60"/>
      <c r="L9" s="41">
        <v>1</v>
      </c>
      <c r="M9" s="41">
        <v>1</v>
      </c>
      <c r="N9" s="56">
        <v>1</v>
      </c>
      <c r="O9" s="56">
        <v>1</v>
      </c>
      <c r="P9" s="56">
        <v>1</v>
      </c>
      <c r="Q9" s="61">
        <v>1</v>
      </c>
    </row>
    <row r="10" spans="1:17" ht="18" customHeight="1" x14ac:dyDescent="0.15">
      <c r="A10" s="4"/>
      <c r="B10" s="8" t="s">
        <v>4</v>
      </c>
      <c r="D10" s="46">
        <f>D9*(1+C7)</f>
        <v>596253.610657415</v>
      </c>
      <c r="E10" s="4"/>
      <c r="F10" s="8" t="s">
        <v>4</v>
      </c>
      <c r="H10" s="46">
        <f>H9*(1+G7)</f>
        <v>1192507.22131483</v>
      </c>
      <c r="K10" s="57">
        <v>1</v>
      </c>
      <c r="L10">
        <v>1</v>
      </c>
      <c r="M10">
        <v>1</v>
      </c>
      <c r="N10">
        <v>1</v>
      </c>
      <c r="O10">
        <v>1</v>
      </c>
      <c r="P10">
        <v>1</v>
      </c>
    </row>
    <row r="11" spans="1:17" ht="40" customHeight="1" x14ac:dyDescent="0.15">
      <c r="A11" s="67" t="s">
        <v>117</v>
      </c>
      <c r="B11" s="67"/>
      <c r="C11" s="67"/>
      <c r="D11" s="67"/>
      <c r="E11" s="67"/>
      <c r="F11" s="67"/>
      <c r="G11" s="67"/>
      <c r="H11" s="67"/>
      <c r="K11" s="47">
        <f>D10-D9</f>
        <v>54204.873696128721</v>
      </c>
      <c r="L11" s="47"/>
      <c r="M11">
        <v>54204.873696128634</v>
      </c>
    </row>
    <row r="12" spans="1:17" ht="18" customHeight="1" x14ac:dyDescent="0.15">
      <c r="A12" s="4"/>
      <c r="B12" s="4"/>
      <c r="C12" s="4"/>
      <c r="D12" s="4"/>
      <c r="E12" s="4"/>
      <c r="F12" s="4"/>
      <c r="G12" s="4"/>
      <c r="K12" s="47"/>
      <c r="M12" s="59"/>
    </row>
    <row r="13" spans="1:17" ht="18" customHeight="1" x14ac:dyDescent="0.15">
      <c r="A13" s="4"/>
      <c r="B13" s="8" t="s">
        <v>118</v>
      </c>
      <c r="C13" s="45">
        <v>-166.67</v>
      </c>
      <c r="D13" s="4"/>
      <c r="E13" s="4"/>
      <c r="F13" s="8" t="s">
        <v>118</v>
      </c>
      <c r="G13" s="45">
        <v>-333.33</v>
      </c>
    </row>
    <row r="14" spans="1:17" ht="18" customHeight="1" x14ac:dyDescent="0.15">
      <c r="A14" s="4"/>
      <c r="B14" s="8" t="s">
        <v>18</v>
      </c>
      <c r="C14" s="11">
        <f>0.1/12</f>
        <v>8.3333333333333332E-3</v>
      </c>
      <c r="D14" s="4"/>
      <c r="E14" s="4"/>
      <c r="F14" s="8" t="s">
        <v>18</v>
      </c>
      <c r="G14" s="11">
        <f>0.1/1210%</f>
        <v>8.2644628099173556E-3</v>
      </c>
    </row>
    <row r="15" spans="1:17" ht="18" customHeight="1" x14ac:dyDescent="0.15">
      <c r="A15" s="4"/>
      <c r="B15" s="8" t="s">
        <v>19</v>
      </c>
      <c r="C15" s="12">
        <f>35*12</f>
        <v>420</v>
      </c>
      <c r="D15" s="4"/>
      <c r="E15" s="4"/>
      <c r="F15" s="8" t="s">
        <v>19</v>
      </c>
      <c r="G15" s="12">
        <f>35*12</f>
        <v>420</v>
      </c>
      <c r="L15" s="47"/>
    </row>
    <row r="16" spans="1:17" ht="18" customHeight="1" x14ac:dyDescent="0.15">
      <c r="A16" s="4"/>
      <c r="B16" s="8" t="s">
        <v>3</v>
      </c>
      <c r="D16" s="46">
        <f>FV(C14,C15,C13,0,0)</f>
        <v>632785.66409341875</v>
      </c>
      <c r="E16" s="4"/>
      <c r="F16" s="8" t="s">
        <v>3</v>
      </c>
      <c r="H16" s="46">
        <f>FV(G14,G15,G13,0,0)</f>
        <v>1238851.377760157</v>
      </c>
    </row>
    <row r="17" spans="1:8" ht="18" customHeight="1" x14ac:dyDescent="0.15">
      <c r="A17" s="4"/>
      <c r="B17" s="8" t="s">
        <v>4</v>
      </c>
      <c r="D17" s="46">
        <f>D16*(1+C14)</f>
        <v>638058.87796086387</v>
      </c>
      <c r="E17" s="4"/>
      <c r="F17" s="8" t="s">
        <v>4</v>
      </c>
      <c r="H17" s="46">
        <f>H16*(1+G14)</f>
        <v>1249089.8188986706</v>
      </c>
    </row>
    <row r="18" spans="1:8" ht="40" customHeight="1" x14ac:dyDescent="0.15">
      <c r="A18" s="17" t="s">
        <v>27</v>
      </c>
      <c r="B18" s="4"/>
      <c r="C18" s="4"/>
      <c r="D18" s="4"/>
      <c r="E18" s="4"/>
      <c r="F18" s="4"/>
      <c r="G18" s="4"/>
    </row>
  </sheetData>
  <mergeCells count="2">
    <mergeCell ref="A4:H4"/>
    <mergeCell ref="A11:H11"/>
  </mergeCells>
  <hyperlinks>
    <hyperlink ref="H1" location="Menu!C3" display="Return" xr:uid="{00000000-0004-0000-0900-000000000000}"/>
  </hyperlinks>
  <pageMargins left="0.5" right="0.5" top="0.5" bottom="0.5" header="0.5" footer="0.5"/>
  <pageSetup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6"/>
  <sheetViews>
    <sheetView workbookViewId="0">
      <selection activeCell="D15" activeCellId="1" sqref="C12 D15"/>
    </sheetView>
  </sheetViews>
  <sheetFormatPr baseColWidth="10" defaultRowHeight="13" x14ac:dyDescent="0.15"/>
  <cols>
    <col min="1" max="1" width="10.6640625" customWidth="1"/>
    <col min="2" max="2" width="12.6640625" customWidth="1"/>
    <col min="3" max="3" width="15.6640625" customWidth="1"/>
    <col min="4" max="4" width="16.6640625" customWidth="1"/>
    <col min="5" max="5" width="6.6640625" customWidth="1"/>
    <col min="6" max="6" width="12.6640625" customWidth="1"/>
    <col min="7" max="7" width="15.6640625" customWidth="1"/>
    <col min="8" max="8" width="16.6640625" customWidth="1"/>
    <col min="9" max="256" width="8.83203125" customWidth="1"/>
  </cols>
  <sheetData>
    <row r="1" spans="1:8" ht="25" customHeight="1" x14ac:dyDescent="0.2">
      <c r="A1" s="2" t="s">
        <v>21</v>
      </c>
      <c r="H1" s="30" t="s">
        <v>43</v>
      </c>
    </row>
    <row r="2" spans="1:8" ht="30" customHeight="1" x14ac:dyDescent="0.2">
      <c r="A2" s="16" t="s">
        <v>31</v>
      </c>
    </row>
    <row r="3" spans="1:8" ht="18" customHeight="1" x14ac:dyDescent="0.15">
      <c r="A3" s="3"/>
      <c r="B3" s="4"/>
      <c r="C3" s="4"/>
      <c r="D3" s="4"/>
      <c r="E3" s="4"/>
      <c r="F3" s="4"/>
      <c r="G3" s="4"/>
    </row>
    <row r="4" spans="1:8" ht="40" customHeight="1" x14ac:dyDescent="0.15">
      <c r="A4" s="67" t="s">
        <v>123</v>
      </c>
      <c r="B4" s="67"/>
      <c r="C4" s="67"/>
      <c r="D4" s="67"/>
      <c r="E4" s="67"/>
      <c r="F4" s="67"/>
      <c r="G4" s="67"/>
      <c r="H4" s="67"/>
    </row>
    <row r="5" spans="1:8" ht="18" customHeight="1" x14ac:dyDescent="0.15">
      <c r="A5" s="4"/>
      <c r="B5" s="4"/>
      <c r="C5" s="4"/>
      <c r="D5" s="4"/>
      <c r="E5" s="4"/>
      <c r="F5" s="4"/>
      <c r="G5" s="4"/>
    </row>
    <row r="6" spans="1:8" ht="18" customHeight="1" x14ac:dyDescent="0.15">
      <c r="A6" s="4"/>
      <c r="B6" s="8" t="s">
        <v>26</v>
      </c>
      <c r="C6" s="45">
        <v>-12000</v>
      </c>
      <c r="D6" s="5"/>
      <c r="E6" s="4"/>
      <c r="F6" s="8" t="s">
        <v>26</v>
      </c>
      <c r="G6" s="45">
        <v>-1000</v>
      </c>
    </row>
    <row r="7" spans="1:8" ht="18" customHeight="1" x14ac:dyDescent="0.15">
      <c r="A7" s="4"/>
      <c r="B7" s="8" t="s">
        <v>18</v>
      </c>
      <c r="C7" s="11">
        <v>0.08</v>
      </c>
      <c r="D7" s="6"/>
      <c r="E7" s="4"/>
      <c r="F7" s="8" t="s">
        <v>18</v>
      </c>
      <c r="G7" s="11">
        <f>0.08/12</f>
        <v>6.6666666666666671E-3</v>
      </c>
    </row>
    <row r="8" spans="1:8" ht="18" customHeight="1" x14ac:dyDescent="0.15">
      <c r="A8" s="4"/>
      <c r="B8" s="8" t="s">
        <v>19</v>
      </c>
      <c r="C8" s="12">
        <v>30</v>
      </c>
      <c r="D8" s="4"/>
      <c r="E8" s="4"/>
      <c r="F8" s="8" t="s">
        <v>19</v>
      </c>
      <c r="G8" s="12">
        <f>30*12</f>
        <v>360</v>
      </c>
    </row>
    <row r="9" spans="1:8" ht="18" customHeight="1" x14ac:dyDescent="0.15">
      <c r="A9" s="4"/>
      <c r="B9" s="8" t="s">
        <v>5</v>
      </c>
      <c r="D9" s="46">
        <f>PV(C7,C8,C6,0,0)</f>
        <v>135093.40011752982</v>
      </c>
      <c r="E9" s="4"/>
      <c r="F9" s="8" t="s">
        <v>5</v>
      </c>
      <c r="H9" s="46">
        <f>PV(G7,G8,G6,0,0)</f>
        <v>136283.49413396296</v>
      </c>
    </row>
    <row r="10" spans="1:8" ht="40" customHeight="1" x14ac:dyDescent="0.15">
      <c r="A10" s="68" t="s">
        <v>124</v>
      </c>
      <c r="B10" s="68"/>
      <c r="C10" s="68"/>
      <c r="D10" s="68"/>
      <c r="E10" s="68"/>
      <c r="F10" s="68"/>
      <c r="G10" s="68"/>
      <c r="H10" s="68"/>
    </row>
    <row r="11" spans="1:8" ht="18" customHeight="1" x14ac:dyDescent="0.15">
      <c r="A11" s="14"/>
      <c r="B11" s="14"/>
      <c r="C11" s="14"/>
      <c r="D11" s="14"/>
      <c r="E11" s="14"/>
      <c r="F11" s="14"/>
      <c r="G11" s="14"/>
      <c r="H11" s="14"/>
    </row>
    <row r="12" spans="1:8" ht="18" customHeight="1" x14ac:dyDescent="0.15">
      <c r="A12" s="4"/>
      <c r="B12" s="8" t="s">
        <v>26</v>
      </c>
      <c r="C12" s="45">
        <v>-20000</v>
      </c>
      <c r="D12" s="5"/>
      <c r="E12" s="4"/>
      <c r="F12" s="4"/>
      <c r="G12" s="4"/>
    </row>
    <row r="13" spans="1:8" ht="18" customHeight="1" x14ac:dyDescent="0.15">
      <c r="A13" s="4"/>
      <c r="B13" s="8" t="s">
        <v>18</v>
      </c>
      <c r="C13" s="11">
        <f>0.08/12</f>
        <v>6.6666666666666671E-3</v>
      </c>
      <c r="D13" s="6"/>
      <c r="E13" s="4"/>
      <c r="F13" s="4"/>
      <c r="G13" s="4"/>
    </row>
    <row r="14" spans="1:8" ht="18" customHeight="1" x14ac:dyDescent="0.15">
      <c r="A14" s="4"/>
      <c r="B14" s="8" t="s">
        <v>19</v>
      </c>
      <c r="C14" s="12">
        <f>5*12</f>
        <v>60</v>
      </c>
      <c r="D14" s="4"/>
      <c r="E14" s="4"/>
      <c r="F14" s="4"/>
      <c r="G14" s="4"/>
    </row>
    <row r="15" spans="1:8" ht="18" customHeight="1" x14ac:dyDescent="0.15">
      <c r="A15" s="4"/>
      <c r="B15" s="8" t="s">
        <v>5</v>
      </c>
      <c r="D15" s="46">
        <f>PMT(C13,C14,C12,0,0)</f>
        <v>405.52788576827362</v>
      </c>
      <c r="E15" s="4"/>
      <c r="F15" s="4"/>
      <c r="G15" s="4"/>
    </row>
    <row r="16" spans="1:8" ht="40" customHeight="1" x14ac:dyDescent="0.15">
      <c r="A16" s="17" t="s">
        <v>30</v>
      </c>
      <c r="B16" s="4"/>
      <c r="C16" s="4"/>
      <c r="D16" s="4"/>
      <c r="E16" s="4"/>
      <c r="F16" s="4"/>
      <c r="G16" s="4"/>
    </row>
  </sheetData>
  <mergeCells count="2">
    <mergeCell ref="A4:H4"/>
    <mergeCell ref="A10:H10"/>
  </mergeCells>
  <hyperlinks>
    <hyperlink ref="H1" location="Menu!C3" display="Return" xr:uid="{00000000-0004-0000-0A00-000000000000}"/>
  </hyperlinks>
  <pageMargins left="0.5" right="0.5" top="0.5" bottom="0.5" header="0.5" footer="0.5"/>
  <pageSetup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8"/>
  <sheetViews>
    <sheetView workbookViewId="0">
      <selection activeCell="L8" sqref="L8"/>
    </sheetView>
  </sheetViews>
  <sheetFormatPr baseColWidth="10" defaultRowHeight="13" x14ac:dyDescent="0.15"/>
  <cols>
    <col min="1" max="1" width="10.6640625" customWidth="1"/>
    <col min="2" max="2" width="12.6640625" customWidth="1"/>
    <col min="3" max="3" width="15.6640625" customWidth="1"/>
    <col min="4" max="4" width="16.6640625" customWidth="1"/>
    <col min="5" max="5" width="6.6640625" customWidth="1"/>
    <col min="6" max="6" width="12.6640625" customWidth="1"/>
    <col min="7" max="7" width="15.6640625" customWidth="1"/>
    <col min="8" max="8" width="16.6640625" customWidth="1"/>
    <col min="9" max="256" width="8.83203125" customWidth="1"/>
  </cols>
  <sheetData>
    <row r="1" spans="1:9" ht="25" customHeight="1" x14ac:dyDescent="0.2">
      <c r="A1" s="2" t="s">
        <v>21</v>
      </c>
      <c r="H1" s="30" t="s">
        <v>43</v>
      </c>
    </row>
    <row r="2" spans="1:9" ht="30" customHeight="1" x14ac:dyDescent="0.2">
      <c r="A2" s="16" t="s">
        <v>32</v>
      </c>
    </row>
    <row r="3" spans="1:9" ht="18" customHeight="1" x14ac:dyDescent="0.15">
      <c r="A3" s="3"/>
      <c r="B3" s="4"/>
      <c r="C3" s="4"/>
      <c r="D3" s="4"/>
      <c r="E3" s="4"/>
      <c r="F3" s="4"/>
      <c r="G3" s="4"/>
      <c r="H3" s="4"/>
      <c r="I3" s="4"/>
    </row>
    <row r="4" spans="1:9" ht="40" customHeight="1" x14ac:dyDescent="0.15">
      <c r="A4" s="67" t="s">
        <v>125</v>
      </c>
      <c r="B4" s="67"/>
      <c r="C4" s="67"/>
      <c r="D4" s="67"/>
      <c r="E4" s="67"/>
      <c r="F4" s="67"/>
      <c r="G4" s="67"/>
      <c r="H4" s="67"/>
      <c r="I4" s="4"/>
    </row>
    <row r="5" spans="1:9" ht="18" customHeight="1" x14ac:dyDescent="0.15">
      <c r="A5" s="4"/>
      <c r="B5" s="4"/>
      <c r="C5" s="4"/>
      <c r="D5" s="4"/>
      <c r="E5" s="4"/>
      <c r="F5" s="4"/>
      <c r="G5" s="4"/>
      <c r="H5" s="4"/>
      <c r="I5" s="4"/>
    </row>
    <row r="6" spans="1:9" ht="18" customHeight="1" x14ac:dyDescent="0.15">
      <c r="A6" s="4"/>
      <c r="B6" s="8" t="s">
        <v>26</v>
      </c>
      <c r="C6" s="45">
        <v>-12000</v>
      </c>
      <c r="D6" s="5"/>
      <c r="E6" s="4"/>
      <c r="F6" s="8" t="s">
        <v>26</v>
      </c>
      <c r="G6" s="45">
        <v>-1000</v>
      </c>
      <c r="H6" s="4"/>
      <c r="I6" s="4"/>
    </row>
    <row r="7" spans="1:9" ht="18" customHeight="1" x14ac:dyDescent="0.15">
      <c r="A7" s="4"/>
      <c r="B7" s="8" t="s">
        <v>18</v>
      </c>
      <c r="C7" s="11">
        <v>0.08</v>
      </c>
      <c r="D7" s="6"/>
      <c r="E7" s="4"/>
      <c r="F7" s="8" t="s">
        <v>18</v>
      </c>
      <c r="G7" s="11">
        <f>0.08/12</f>
        <v>6.6666666666666671E-3</v>
      </c>
      <c r="H7" s="4"/>
      <c r="I7" s="4"/>
    </row>
    <row r="8" spans="1:9" ht="18" customHeight="1" x14ac:dyDescent="0.15">
      <c r="A8" s="4"/>
      <c r="B8" s="8" t="s">
        <v>19</v>
      </c>
      <c r="C8" s="12">
        <v>30</v>
      </c>
      <c r="D8" s="4"/>
      <c r="E8" s="4"/>
      <c r="F8" s="8" t="s">
        <v>19</v>
      </c>
      <c r="G8" s="12">
        <f>30*12</f>
        <v>360</v>
      </c>
      <c r="H8" s="4"/>
      <c r="I8" s="4"/>
    </row>
    <row r="9" spans="1:9" ht="18" customHeight="1" x14ac:dyDescent="0.15">
      <c r="A9" s="4"/>
      <c r="B9" s="8" t="s">
        <v>5</v>
      </c>
      <c r="D9" s="46">
        <f>PV(C7,C8,C6,0,0)</f>
        <v>135093.40011752982</v>
      </c>
      <c r="E9" s="4"/>
      <c r="F9" s="8" t="s">
        <v>5</v>
      </c>
      <c r="H9" s="46">
        <f>PV(G7,G8,G6,0,0)</f>
        <v>136283.49413396296</v>
      </c>
      <c r="I9" s="4"/>
    </row>
    <row r="10" spans="1:9" ht="18" customHeight="1" x14ac:dyDescent="0.15">
      <c r="A10" s="4"/>
      <c r="B10" s="8" t="s">
        <v>6</v>
      </c>
      <c r="D10" s="46">
        <f>D9*(1+C7)</f>
        <v>145900.87212693223</v>
      </c>
      <c r="E10" s="4"/>
      <c r="F10" s="8" t="s">
        <v>6</v>
      </c>
      <c r="H10" s="46">
        <f>H9*(1+G7)</f>
        <v>137192.0507615227</v>
      </c>
      <c r="I10" s="4"/>
    </row>
    <row r="11" spans="1:9" ht="40" customHeight="1" x14ac:dyDescent="0.15">
      <c r="A11" s="67" t="s">
        <v>126</v>
      </c>
      <c r="B11" s="67"/>
      <c r="C11" s="67"/>
      <c r="D11" s="67"/>
      <c r="E11" s="67"/>
      <c r="F11" s="67"/>
      <c r="G11" s="67"/>
      <c r="H11" s="67"/>
      <c r="I11" s="4"/>
    </row>
    <row r="12" spans="1:9" ht="18" customHeight="1" x14ac:dyDescent="0.15">
      <c r="A12" s="4"/>
      <c r="B12" s="4"/>
      <c r="C12" s="4"/>
      <c r="D12" s="4"/>
      <c r="E12" s="4"/>
      <c r="F12" s="4"/>
      <c r="G12" s="4"/>
      <c r="H12" s="4"/>
      <c r="I12" s="4"/>
    </row>
    <row r="13" spans="1:9" ht="18" customHeight="1" x14ac:dyDescent="0.15">
      <c r="A13" s="4"/>
      <c r="B13" s="8" t="s">
        <v>26</v>
      </c>
      <c r="C13" s="45">
        <v>-20000</v>
      </c>
      <c r="D13" s="5"/>
      <c r="E13" s="4"/>
      <c r="F13" s="4"/>
      <c r="G13" s="4"/>
      <c r="H13" s="4"/>
      <c r="I13" s="4"/>
    </row>
    <row r="14" spans="1:9" ht="18" customHeight="1" x14ac:dyDescent="0.15">
      <c r="A14" s="4"/>
      <c r="B14" s="8" t="s">
        <v>18</v>
      </c>
      <c r="C14" s="11">
        <f>0.08/12</f>
        <v>6.6666666666666671E-3</v>
      </c>
      <c r="D14" s="6"/>
      <c r="E14" s="4"/>
      <c r="F14" s="4"/>
      <c r="G14" s="4"/>
      <c r="H14" s="4"/>
      <c r="I14" s="4"/>
    </row>
    <row r="15" spans="1:9" ht="18" customHeight="1" x14ac:dyDescent="0.15">
      <c r="A15" s="4"/>
      <c r="B15" s="8" t="s">
        <v>19</v>
      </c>
      <c r="C15" s="12">
        <f>5*12</f>
        <v>60</v>
      </c>
      <c r="D15" s="4"/>
      <c r="E15" s="4"/>
      <c r="F15" s="4"/>
      <c r="G15" s="4"/>
      <c r="H15" s="4"/>
      <c r="I15" s="4"/>
    </row>
    <row r="16" spans="1:9" ht="18" customHeight="1" x14ac:dyDescent="0.15">
      <c r="A16" s="4"/>
      <c r="B16" s="8" t="s">
        <v>5</v>
      </c>
      <c r="D16" s="46">
        <f>PMT(C14,C15,C13,0,0)</f>
        <v>405.52788576827362</v>
      </c>
      <c r="E16" s="4"/>
      <c r="F16" s="4"/>
      <c r="G16" s="4"/>
      <c r="H16" s="4"/>
      <c r="I16" s="4"/>
    </row>
    <row r="17" spans="1:9" ht="18" customHeight="1" x14ac:dyDescent="0.15">
      <c r="A17" s="4"/>
      <c r="B17" s="8" t="s">
        <v>6</v>
      </c>
      <c r="D17" s="46">
        <f>D16/(1+C14)</f>
        <v>402.84227063073541</v>
      </c>
      <c r="E17" s="4"/>
      <c r="F17" s="4"/>
      <c r="G17" s="4"/>
      <c r="H17" s="4"/>
      <c r="I17" s="4"/>
    </row>
    <row r="18" spans="1:9" ht="40" customHeight="1" x14ac:dyDescent="0.15">
      <c r="A18" s="17" t="s">
        <v>30</v>
      </c>
      <c r="B18" s="4"/>
      <c r="C18" s="4"/>
      <c r="D18" s="4"/>
      <c r="E18" s="4"/>
      <c r="F18" s="4"/>
      <c r="G18" s="4"/>
      <c r="H18" s="4"/>
      <c r="I18" s="4"/>
    </row>
  </sheetData>
  <mergeCells count="2">
    <mergeCell ref="A4:H4"/>
    <mergeCell ref="A11:H11"/>
  </mergeCells>
  <hyperlinks>
    <hyperlink ref="H1" location="Menu!C3" display="Return" xr:uid="{00000000-0004-0000-0B00-000000000000}"/>
  </hyperlinks>
  <pageMargins left="0.5" right="0.5" top="0.5" bottom="0.5" header="0.5" footer="0.5"/>
  <pageSetup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5"/>
  <sheetViews>
    <sheetView workbookViewId="0">
      <selection activeCell="E25" sqref="E25"/>
    </sheetView>
  </sheetViews>
  <sheetFormatPr baseColWidth="10" defaultRowHeight="13" x14ac:dyDescent="0.15"/>
  <cols>
    <col min="1" max="1" width="10.6640625" customWidth="1"/>
    <col min="2" max="3" width="12.6640625" customWidth="1"/>
    <col min="4" max="5" width="14.6640625" customWidth="1"/>
    <col min="6" max="6" width="10.6640625" customWidth="1"/>
    <col min="7" max="7" width="8.83203125" customWidth="1"/>
    <col min="8" max="8" width="10.6640625" style="18" customWidth="1"/>
    <col min="9" max="256" width="8.83203125" customWidth="1"/>
  </cols>
  <sheetData>
    <row r="1" spans="1:8" ht="25" customHeight="1" x14ac:dyDescent="0.2">
      <c r="A1" s="2" t="s">
        <v>21</v>
      </c>
      <c r="H1" s="30" t="s">
        <v>43</v>
      </c>
    </row>
    <row r="2" spans="1:8" ht="30" customHeight="1" x14ac:dyDescent="0.2">
      <c r="A2" s="16" t="s">
        <v>7</v>
      </c>
    </row>
    <row r="3" spans="1:8" ht="18" customHeight="1" x14ac:dyDescent="0.15">
      <c r="A3" s="3"/>
      <c r="B3" s="4"/>
      <c r="C3" s="4"/>
      <c r="D3" s="4"/>
      <c r="E3" s="4"/>
      <c r="F3" s="4"/>
      <c r="G3" s="4"/>
      <c r="H3" s="13"/>
    </row>
    <row r="4" spans="1:8" ht="18" customHeight="1" x14ac:dyDescent="0.15">
      <c r="A4" s="19" t="s">
        <v>8</v>
      </c>
      <c r="B4" s="4"/>
      <c r="C4" s="4"/>
      <c r="D4" s="4"/>
      <c r="E4" s="4"/>
      <c r="F4" s="4"/>
      <c r="G4" s="4"/>
      <c r="H4" s="13"/>
    </row>
    <row r="5" spans="1:8" s="21" customFormat="1" ht="38" customHeight="1" x14ac:dyDescent="0.15">
      <c r="A5" s="69" t="s">
        <v>127</v>
      </c>
      <c r="B5" s="69"/>
      <c r="C5" s="69"/>
      <c r="D5" s="69"/>
      <c r="E5" s="69"/>
      <c r="F5" s="69"/>
      <c r="G5" s="20"/>
      <c r="H5" s="13"/>
    </row>
    <row r="6" spans="1:8" ht="18" customHeight="1" x14ac:dyDescent="0.15">
      <c r="A6" s="4"/>
      <c r="B6" s="4"/>
      <c r="C6" s="4"/>
      <c r="D6" s="8" t="s">
        <v>9</v>
      </c>
      <c r="E6" s="4"/>
      <c r="F6" s="4"/>
      <c r="G6" s="4"/>
      <c r="H6" s="13"/>
    </row>
    <row r="7" spans="1:8" ht="18" customHeight="1" thickBot="1" x14ac:dyDescent="0.2">
      <c r="A7" s="4"/>
      <c r="B7" s="24" t="s">
        <v>10</v>
      </c>
      <c r="C7" s="25" t="s">
        <v>1</v>
      </c>
      <c r="D7" s="26">
        <v>0.1</v>
      </c>
      <c r="E7" s="25" t="s">
        <v>11</v>
      </c>
      <c r="F7" s="4"/>
      <c r="G7" s="4"/>
      <c r="H7" s="13"/>
    </row>
    <row r="8" spans="1:8" ht="18" customHeight="1" x14ac:dyDescent="0.15">
      <c r="A8" s="4"/>
      <c r="B8" s="23">
        <v>1</v>
      </c>
      <c r="C8" s="54">
        <v>100</v>
      </c>
      <c r="D8" s="28">
        <f>1/(1+$D$7)^B8</f>
        <v>0.90909090909090906</v>
      </c>
      <c r="E8" s="49">
        <f>C8*D8</f>
        <v>90.909090909090907</v>
      </c>
      <c r="F8" s="4"/>
      <c r="G8" s="4"/>
      <c r="H8" s="13"/>
    </row>
    <row r="9" spans="1:8" ht="18" customHeight="1" x14ac:dyDescent="0.15">
      <c r="A9" s="4"/>
      <c r="B9" s="22">
        <v>2</v>
      </c>
      <c r="C9" s="55">
        <v>200</v>
      </c>
      <c r="D9" s="27">
        <f>1/(1+$D$7)^B9</f>
        <v>0.82644628099173545</v>
      </c>
      <c r="E9" s="50">
        <f>C9*D9</f>
        <v>165.28925619834709</v>
      </c>
      <c r="F9" s="4"/>
      <c r="G9" s="4"/>
      <c r="H9" s="13"/>
    </row>
    <row r="10" spans="1:8" ht="18" customHeight="1" x14ac:dyDescent="0.15">
      <c r="A10" s="4"/>
      <c r="B10" s="22">
        <v>3</v>
      </c>
      <c r="C10" s="55">
        <v>300</v>
      </c>
      <c r="D10" s="27">
        <f>1/(1+$D$7)^B10</f>
        <v>0.75131480090157754</v>
      </c>
      <c r="E10" s="50">
        <f>C10*D10</f>
        <v>225.39444027047327</v>
      </c>
      <c r="F10" s="4"/>
      <c r="G10" s="4"/>
      <c r="H10" s="13"/>
    </row>
    <row r="11" spans="1:8" ht="18" customHeight="1" x14ac:dyDescent="0.15">
      <c r="A11" s="4"/>
      <c r="B11" s="22">
        <v>4</v>
      </c>
      <c r="C11" s="55">
        <v>400</v>
      </c>
      <c r="D11" s="27">
        <f>1/(1+$D$7)^B11</f>
        <v>0.68301345536507052</v>
      </c>
      <c r="E11" s="50">
        <f>C11*D11</f>
        <v>273.20538214602823</v>
      </c>
      <c r="F11" s="4"/>
      <c r="G11" s="4"/>
      <c r="H11" s="13"/>
    </row>
    <row r="12" spans="1:8" ht="18" customHeight="1" thickBot="1" x14ac:dyDescent="0.2">
      <c r="A12" s="4"/>
      <c r="B12" s="4"/>
      <c r="C12" s="4"/>
      <c r="D12" s="4"/>
      <c r="E12" s="51"/>
      <c r="F12" s="4"/>
      <c r="G12" s="4"/>
      <c r="H12" s="13"/>
    </row>
    <row r="13" spans="1:8" ht="18" customHeight="1" x14ac:dyDescent="0.15">
      <c r="A13" s="4"/>
      <c r="B13" s="70" t="s">
        <v>12</v>
      </c>
      <c r="C13" s="70"/>
      <c r="D13" s="70"/>
      <c r="E13" s="52">
        <f>SUM(E8:E11)</f>
        <v>754.79816952393946</v>
      </c>
      <c r="F13" s="4"/>
      <c r="G13" s="4"/>
      <c r="H13" s="13"/>
    </row>
    <row r="14" spans="1:8" ht="18" customHeight="1" x14ac:dyDescent="0.15">
      <c r="A14" s="4"/>
      <c r="B14" s="4"/>
      <c r="C14" s="4"/>
      <c r="D14" s="4"/>
      <c r="E14" s="7"/>
      <c r="F14" s="4"/>
      <c r="G14" s="4"/>
      <c r="H14" s="13"/>
    </row>
    <row r="15" spans="1:8" ht="18" customHeight="1" x14ac:dyDescent="0.15">
      <c r="A15" s="19" t="s">
        <v>13</v>
      </c>
      <c r="B15" s="4"/>
      <c r="C15" s="4"/>
      <c r="D15" s="4"/>
      <c r="E15" s="4"/>
      <c r="F15" s="4"/>
      <c r="G15" s="4"/>
      <c r="H15" s="13"/>
    </row>
    <row r="16" spans="1:8" ht="38" customHeight="1" x14ac:dyDescent="0.15">
      <c r="A16" s="69" t="s">
        <v>128</v>
      </c>
      <c r="B16" s="69"/>
      <c r="C16" s="69"/>
      <c r="D16" s="69"/>
      <c r="E16" s="69"/>
      <c r="F16" s="69"/>
      <c r="G16" s="4"/>
      <c r="H16" s="13"/>
    </row>
    <row r="17" spans="1:8" ht="18" customHeight="1" x14ac:dyDescent="0.15">
      <c r="A17" s="4"/>
      <c r="B17" s="4"/>
      <c r="C17" s="5"/>
      <c r="D17" s="8" t="s">
        <v>14</v>
      </c>
      <c r="E17" s="4"/>
      <c r="F17" s="4"/>
      <c r="G17" s="4"/>
      <c r="H17" s="13"/>
    </row>
    <row r="18" spans="1:8" ht="18" customHeight="1" thickBot="1" x14ac:dyDescent="0.2">
      <c r="A18" s="4"/>
      <c r="B18" s="24" t="s">
        <v>10</v>
      </c>
      <c r="C18" s="25" t="s">
        <v>1</v>
      </c>
      <c r="D18" s="26">
        <v>0.1</v>
      </c>
      <c r="E18" s="25" t="s">
        <v>15</v>
      </c>
      <c r="F18" s="4"/>
      <c r="G18" s="4"/>
      <c r="H18" s="13"/>
    </row>
    <row r="19" spans="1:8" ht="18" customHeight="1" x14ac:dyDescent="0.15">
      <c r="A19" s="4"/>
      <c r="B19" s="23">
        <v>1</v>
      </c>
      <c r="C19" s="54">
        <v>100</v>
      </c>
      <c r="D19" s="28">
        <f>(1+$D$7)^B19</f>
        <v>1.1000000000000001</v>
      </c>
      <c r="E19" s="49">
        <f>C19*D19</f>
        <v>110.00000000000001</v>
      </c>
      <c r="F19" s="4"/>
      <c r="G19" s="4"/>
      <c r="H19" s="13"/>
    </row>
    <row r="20" spans="1:8" ht="18" customHeight="1" x14ac:dyDescent="0.15">
      <c r="A20" s="4"/>
      <c r="B20" s="22">
        <v>2</v>
      </c>
      <c r="C20" s="55">
        <v>200</v>
      </c>
      <c r="D20" s="27">
        <f>(1+$D$7)^B20</f>
        <v>1.2100000000000002</v>
      </c>
      <c r="E20" s="53">
        <f>C20*D20</f>
        <v>242.00000000000003</v>
      </c>
      <c r="F20" s="4"/>
      <c r="G20" s="4"/>
      <c r="H20" s="13"/>
    </row>
    <row r="21" spans="1:8" ht="18" customHeight="1" x14ac:dyDescent="0.15">
      <c r="A21" s="4"/>
      <c r="B21" s="22">
        <v>3</v>
      </c>
      <c r="C21" s="55">
        <v>300</v>
      </c>
      <c r="D21" s="27">
        <f>(1+$D$7)^B21</f>
        <v>1.3310000000000004</v>
      </c>
      <c r="E21" s="53">
        <f>C21*D21</f>
        <v>399.30000000000013</v>
      </c>
      <c r="F21" s="4"/>
      <c r="G21" s="4"/>
      <c r="H21" s="13"/>
    </row>
    <row r="22" spans="1:8" ht="18" customHeight="1" x14ac:dyDescent="0.15">
      <c r="A22" s="4"/>
      <c r="B22" s="22">
        <v>4</v>
      </c>
      <c r="C22" s="55">
        <v>400</v>
      </c>
      <c r="D22" s="27">
        <f>(1+$D$7)^B22</f>
        <v>1.4641000000000004</v>
      </c>
      <c r="E22" s="53">
        <f>C22*D22</f>
        <v>585.64000000000021</v>
      </c>
      <c r="F22" s="4"/>
      <c r="G22" s="4"/>
      <c r="H22" s="13"/>
    </row>
    <row r="23" spans="1:8" ht="18" customHeight="1" thickBot="1" x14ac:dyDescent="0.2">
      <c r="A23" s="4"/>
      <c r="B23" s="4"/>
      <c r="C23" s="4"/>
      <c r="D23" s="4"/>
      <c r="E23" s="51"/>
      <c r="F23" s="4"/>
      <c r="G23" s="4"/>
      <c r="H23" s="13"/>
    </row>
    <row r="24" spans="1:8" ht="18" customHeight="1" x14ac:dyDescent="0.15">
      <c r="A24" s="4"/>
      <c r="B24" s="70" t="s">
        <v>16</v>
      </c>
      <c r="C24" s="70"/>
      <c r="D24" s="70"/>
      <c r="E24" s="52">
        <f>SUM(E19:E22)</f>
        <v>1336.9400000000005</v>
      </c>
      <c r="F24" s="4"/>
      <c r="G24" s="4"/>
      <c r="H24" s="13"/>
    </row>
    <row r="25" spans="1:8" ht="40" customHeight="1" x14ac:dyDescent="0.15">
      <c r="A25" s="3" t="s">
        <v>35</v>
      </c>
      <c r="B25" s="4"/>
      <c r="C25" s="4"/>
      <c r="D25" s="4"/>
      <c r="E25" s="4"/>
      <c r="F25" s="4"/>
      <c r="G25" s="4"/>
      <c r="H25" s="13"/>
    </row>
  </sheetData>
  <mergeCells count="4">
    <mergeCell ref="A5:F5"/>
    <mergeCell ref="A16:F16"/>
    <mergeCell ref="B13:D13"/>
    <mergeCell ref="B24:D24"/>
  </mergeCells>
  <hyperlinks>
    <hyperlink ref="H1" location="Menu!C3" display="Return" xr:uid="{00000000-0004-0000-0C00-000000000000}"/>
  </hyperlinks>
  <pageMargins left="0.5" right="0.5" top="0.5" bottom="0.5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FB80-18B3-3C45-8041-B8C0665FD10F}">
  <dimension ref="A1"/>
  <sheetViews>
    <sheetView workbookViewId="0"/>
  </sheetViews>
  <sheetFormatPr baseColWidth="10" defaultRowHeight="13" x14ac:dyDescent="0.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B468D-6A98-2744-927B-05A3D5928EAF}">
  <dimension ref="A1"/>
  <sheetViews>
    <sheetView workbookViewId="0"/>
  </sheetViews>
  <sheetFormatPr baseColWidth="10" defaultRowHeight="13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7</vt:i4>
      </vt:variant>
    </vt:vector>
  </HeadingPairs>
  <TitlesOfParts>
    <vt:vector size="22" baseType="lpstr">
      <vt:lpstr>Menu</vt:lpstr>
      <vt:lpstr>Simple Interest</vt:lpstr>
      <vt:lpstr>Compound Interest</vt:lpstr>
      <vt:lpstr>Continuous Compounding</vt:lpstr>
      <vt:lpstr>Rule of 72, 144, 69,114</vt:lpstr>
      <vt:lpstr>Effective Interest Rate</vt:lpstr>
      <vt:lpstr>Future Value</vt:lpstr>
      <vt:lpstr>Present Value</vt:lpstr>
      <vt:lpstr>FV of an Annuity</vt:lpstr>
      <vt:lpstr>FVA Due</vt:lpstr>
      <vt:lpstr>PV of an Annuity</vt:lpstr>
      <vt:lpstr>PVA Due</vt:lpstr>
      <vt:lpstr>Unequal Cash Flows</vt:lpstr>
      <vt:lpstr>Present Value of growing Annuit</vt:lpstr>
      <vt:lpstr>Present Value of perpetual Ann</vt:lpstr>
      <vt:lpstr>'Future Value'!Print_Area</vt:lpstr>
      <vt:lpstr>'FV of an Annuity'!Print_Area</vt:lpstr>
      <vt:lpstr>'FVA Due'!Print_Area</vt:lpstr>
      <vt:lpstr>'Present Value'!Print_Area</vt:lpstr>
      <vt:lpstr>'PV of an Annuity'!Print_Area</vt:lpstr>
      <vt:lpstr>'PVA Due'!Print_Area</vt:lpstr>
      <vt:lpstr>'Unequal Cash Flows'!Print_Area</vt:lpstr>
    </vt:vector>
  </TitlesOfParts>
  <Company>Florida Gulf Coast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J. Borgia</dc:creator>
  <cp:lastModifiedBy>Gourav Sharma</cp:lastModifiedBy>
  <cp:lastPrinted>2011-07-23T19:48:38Z</cp:lastPrinted>
  <dcterms:created xsi:type="dcterms:W3CDTF">1997-10-02T11:31:16Z</dcterms:created>
  <dcterms:modified xsi:type="dcterms:W3CDTF">2019-12-11T15:58:04Z</dcterms:modified>
</cp:coreProperties>
</file>